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tabRatio="602"/>
  </bookViews>
  <sheets>
    <sheet name="2014 год" sheetId="9" r:id="rId1"/>
  </sheets>
  <definedNames>
    <definedName name="_xlnm.Print_Titles" localSheetId="0">'2014 год'!$A:$B,'2014 год'!$2:$8</definedName>
  </definedNames>
  <calcPr calcId="125725"/>
</workbook>
</file>

<file path=xl/calcChain.xml><?xml version="1.0" encoding="utf-8"?>
<calcChain xmlns="http://schemas.openxmlformats.org/spreadsheetml/2006/main">
  <c r="BE276" i="9"/>
  <c r="BE277"/>
  <c r="BE278"/>
  <c r="BE279"/>
  <c r="BE280"/>
  <c r="BE281"/>
  <c r="BE282"/>
  <c r="BE283"/>
  <c r="BE284"/>
  <c r="BE191"/>
  <c r="BE192"/>
  <c r="BE193"/>
  <c r="BE194"/>
  <c r="BE195"/>
  <c r="BE196"/>
  <c r="BE197"/>
  <c r="BE198"/>
  <c r="BE199"/>
  <c r="BE200"/>
  <c r="BE178"/>
  <c r="BE179"/>
  <c r="BE180"/>
  <c r="BE181"/>
  <c r="BE182"/>
  <c r="BE183"/>
  <c r="BE184"/>
  <c r="BE185"/>
  <c r="BE186"/>
  <c r="BE187"/>
  <c r="BE188"/>
  <c r="BE151"/>
  <c r="BE152"/>
  <c r="BE153"/>
  <c r="BE154"/>
  <c r="BE155"/>
  <c r="BE156"/>
  <c r="BE157"/>
  <c r="BE158"/>
  <c r="BE159"/>
  <c r="BE160"/>
  <c r="BE161"/>
  <c r="BE162"/>
  <c r="BE163"/>
  <c r="CW112"/>
  <c r="AB112"/>
  <c r="AX112"/>
  <c r="AG112"/>
  <c r="CW150"/>
  <c r="AB150"/>
  <c r="AX150"/>
  <c r="CW151"/>
  <c r="AB151"/>
  <c r="AX151"/>
  <c r="AG151"/>
  <c r="CW152"/>
  <c r="AB152"/>
  <c r="AX152"/>
  <c r="CW153"/>
  <c r="AB153"/>
  <c r="AX153"/>
  <c r="CW154"/>
  <c r="AB154"/>
  <c r="AX154"/>
  <c r="CW155"/>
  <c r="AB155"/>
  <c r="AX155"/>
  <c r="CW156"/>
  <c r="AB156"/>
  <c r="AX156"/>
  <c r="CW157"/>
  <c r="AB157"/>
  <c r="AX157"/>
  <c r="CW158"/>
  <c r="AB158"/>
  <c r="AX158"/>
  <c r="CW159"/>
  <c r="AB159"/>
  <c r="AX159"/>
  <c r="CW160"/>
  <c r="AB160"/>
  <c r="AX160"/>
  <c r="CW161"/>
  <c r="AB161"/>
  <c r="AX161"/>
  <c r="CW162"/>
  <c r="AB162"/>
  <c r="AX162"/>
  <c r="CW11"/>
  <c r="AB11"/>
  <c r="AX11"/>
  <c r="CW12"/>
  <c r="AB12"/>
  <c r="AX12"/>
  <c r="CW13"/>
  <c r="AB13"/>
  <c r="AX13"/>
  <c r="CW14"/>
  <c r="AB14"/>
  <c r="AX14"/>
  <c r="CW15"/>
  <c r="AB15"/>
  <c r="AX15"/>
  <c r="CW16"/>
  <c r="AB16"/>
  <c r="AX16"/>
  <c r="CW17"/>
  <c r="AB17"/>
  <c r="AX17"/>
  <c r="CW19"/>
  <c r="AB19"/>
  <c r="AX19"/>
  <c r="CW20"/>
  <c r="AB20"/>
  <c r="AX20"/>
  <c r="AB21"/>
  <c r="AX21"/>
  <c r="CW21"/>
  <c r="CW22"/>
  <c r="AB22"/>
  <c r="AX22"/>
  <c r="CW23"/>
  <c r="AB23"/>
  <c r="AX23"/>
  <c r="AN23"/>
  <c r="CW24"/>
  <c r="AB24"/>
  <c r="AX24"/>
  <c r="CW25"/>
  <c r="AB25"/>
  <c r="AX25"/>
  <c r="CW26"/>
  <c r="AB26"/>
  <c r="AX26"/>
  <c r="CW27"/>
  <c r="AB27"/>
  <c r="AX27"/>
  <c r="CW28"/>
  <c r="AB28"/>
  <c r="AX28"/>
  <c r="CW29"/>
  <c r="AB29"/>
  <c r="AX29"/>
  <c r="CW31"/>
  <c r="AB31"/>
  <c r="AX31"/>
  <c r="CW32"/>
  <c r="AB32"/>
  <c r="AX32"/>
  <c r="CW33"/>
  <c r="AB33"/>
  <c r="AX33"/>
  <c r="CW34"/>
  <c r="AB34"/>
  <c r="AX34"/>
  <c r="CW35"/>
  <c r="AB35"/>
  <c r="AX35"/>
  <c r="CW36"/>
  <c r="AB36"/>
  <c r="AX36"/>
  <c r="CW37"/>
  <c r="AB37"/>
  <c r="AX37"/>
  <c r="CW38"/>
  <c r="AB38"/>
  <c r="AX38"/>
  <c r="CW39"/>
  <c r="AB39"/>
  <c r="AX39"/>
  <c r="CW40"/>
  <c r="AB40"/>
  <c r="AX40"/>
  <c r="CW41"/>
  <c r="AB41"/>
  <c r="AX41"/>
  <c r="CW43"/>
  <c r="AB43"/>
  <c r="AX43"/>
  <c r="CW44"/>
  <c r="AB44"/>
  <c r="AX44"/>
  <c r="CW45"/>
  <c r="AB45"/>
  <c r="AX45"/>
  <c r="CW46"/>
  <c r="AB46"/>
  <c r="AX46"/>
  <c r="CW47"/>
  <c r="AB47"/>
  <c r="AX47"/>
  <c r="CW48"/>
  <c r="AB48"/>
  <c r="AX48"/>
  <c r="CW49"/>
  <c r="AB49"/>
  <c r="AX49"/>
  <c r="CW50"/>
  <c r="AB50"/>
  <c r="AX50"/>
  <c r="CW52"/>
  <c r="AB52"/>
  <c r="AX52"/>
  <c r="CW53"/>
  <c r="AB53"/>
  <c r="AX53"/>
  <c r="CW54"/>
  <c r="AB54"/>
  <c r="AX54"/>
  <c r="CW55"/>
  <c r="AB55"/>
  <c r="AX55"/>
  <c r="CW56"/>
  <c r="AB56"/>
  <c r="AX56"/>
  <c r="CW57"/>
  <c r="AB57"/>
  <c r="AX57"/>
  <c r="CW58"/>
  <c r="AB58"/>
  <c r="AX58"/>
  <c r="CW59"/>
  <c r="AB59"/>
  <c r="AX59"/>
  <c r="CW60"/>
  <c r="AB60"/>
  <c r="AX60"/>
  <c r="CW61"/>
  <c r="AB61"/>
  <c r="AX61"/>
  <c r="CW62"/>
  <c r="AB62"/>
  <c r="AX62"/>
  <c r="CW63"/>
  <c r="AB63"/>
  <c r="AX63"/>
  <c r="CW64"/>
  <c r="AB64"/>
  <c r="AX64"/>
  <c r="CW65"/>
  <c r="AB65"/>
  <c r="AX65"/>
  <c r="CW67"/>
  <c r="AB67"/>
  <c r="AX67"/>
  <c r="CW68"/>
  <c r="AB68"/>
  <c r="AX68"/>
  <c r="CW69"/>
  <c r="AB69"/>
  <c r="AX69"/>
  <c r="CW70"/>
  <c r="AB70"/>
  <c r="AX70"/>
  <c r="CW71"/>
  <c r="AB71"/>
  <c r="AX71"/>
  <c r="CW72"/>
  <c r="AB72"/>
  <c r="AX72"/>
  <c r="CW73"/>
  <c r="AB73"/>
  <c r="AX73"/>
  <c r="CW74"/>
  <c r="AB74"/>
  <c r="AX74"/>
  <c r="CW75"/>
  <c r="AB75"/>
  <c r="AX75"/>
  <c r="CW76"/>
  <c r="AB76"/>
  <c r="AX76"/>
  <c r="CW77"/>
  <c r="AB77"/>
  <c r="AX77"/>
  <c r="CW78"/>
  <c r="AB78"/>
  <c r="AX78"/>
  <c r="CW79"/>
  <c r="AB79"/>
  <c r="AX79"/>
  <c r="CW81"/>
  <c r="AB81"/>
  <c r="AX81"/>
  <c r="CW82"/>
  <c r="AB82"/>
  <c r="AX82"/>
  <c r="CW83"/>
  <c r="AB83"/>
  <c r="AX83"/>
  <c r="CW84"/>
  <c r="AB84"/>
  <c r="AX84"/>
  <c r="CW85"/>
  <c r="AB85"/>
  <c r="AX85"/>
  <c r="CW86"/>
  <c r="AB86"/>
  <c r="AX86"/>
  <c r="CW87"/>
  <c r="AB87"/>
  <c r="AX87"/>
  <c r="CW88"/>
  <c r="AB88"/>
  <c r="AX88"/>
  <c r="CW89"/>
  <c r="AB89"/>
  <c r="AX89"/>
  <c r="CW90"/>
  <c r="AB90"/>
  <c r="AX90"/>
  <c r="CW91"/>
  <c r="AB91"/>
  <c r="AX91"/>
  <c r="CW92"/>
  <c r="AB92"/>
  <c r="AX92"/>
  <c r="CW93"/>
  <c r="AB93"/>
  <c r="AX93"/>
  <c r="CW94"/>
  <c r="AB94"/>
  <c r="AX94"/>
  <c r="CW96"/>
  <c r="AB96"/>
  <c r="AX96"/>
  <c r="CW97"/>
  <c r="AB97"/>
  <c r="AX97"/>
  <c r="CW98"/>
  <c r="AB98"/>
  <c r="AX98"/>
  <c r="CW99"/>
  <c r="AB99"/>
  <c r="AX99"/>
  <c r="CW100"/>
  <c r="AB100"/>
  <c r="AX100"/>
  <c r="CW101"/>
  <c r="AB101"/>
  <c r="AX101"/>
  <c r="CW102"/>
  <c r="AB102"/>
  <c r="AX102"/>
  <c r="CW103"/>
  <c r="AB103"/>
  <c r="AX103"/>
  <c r="CW105"/>
  <c r="AB105"/>
  <c r="AX105"/>
  <c r="CW106"/>
  <c r="AB106"/>
  <c r="AX106"/>
  <c r="CW107"/>
  <c r="AB107"/>
  <c r="AX107"/>
  <c r="CW108"/>
  <c r="AB108"/>
  <c r="AX108"/>
  <c r="CW109"/>
  <c r="AB109"/>
  <c r="AX109"/>
  <c r="CW110"/>
  <c r="AB110"/>
  <c r="AX110"/>
  <c r="CW111"/>
  <c r="AB111"/>
  <c r="AX111"/>
  <c r="CW113"/>
  <c r="AB113"/>
  <c r="AX113"/>
  <c r="CW114"/>
  <c r="AB114"/>
  <c r="AX114"/>
  <c r="CW115"/>
  <c r="AB115"/>
  <c r="AX115"/>
  <c r="CW116"/>
  <c r="AB116"/>
  <c r="AX116"/>
  <c r="CW117"/>
  <c r="AB117"/>
  <c r="AX117"/>
  <c r="CW118"/>
  <c r="AB118"/>
  <c r="AX118"/>
  <c r="CW119"/>
  <c r="AB119"/>
  <c r="AX119"/>
  <c r="CW121"/>
  <c r="AB121"/>
  <c r="AX121"/>
  <c r="CW122"/>
  <c r="AB122"/>
  <c r="AX122"/>
  <c r="CW123"/>
  <c r="AB123"/>
  <c r="AX123"/>
  <c r="CW124"/>
  <c r="AB124"/>
  <c r="AX124"/>
  <c r="CW125"/>
  <c r="AB125"/>
  <c r="AX125"/>
  <c r="CW126"/>
  <c r="AB126"/>
  <c r="AX126"/>
  <c r="CW127"/>
  <c r="AB127"/>
  <c r="AX127"/>
  <c r="CW128"/>
  <c r="AB128"/>
  <c r="AX128"/>
  <c r="CW129"/>
  <c r="AB129"/>
  <c r="AX129"/>
  <c r="CW130"/>
  <c r="AB130"/>
  <c r="AX130"/>
  <c r="CW131"/>
  <c r="AB131"/>
  <c r="AX131"/>
  <c r="CW132"/>
  <c r="AB132"/>
  <c r="AX132"/>
  <c r="CW133"/>
  <c r="AB133"/>
  <c r="AX133"/>
  <c r="CW134"/>
  <c r="AB134"/>
  <c r="AX134"/>
  <c r="CW135"/>
  <c r="AB135"/>
  <c r="AX135"/>
  <c r="CW136"/>
  <c r="AB136"/>
  <c r="AX136"/>
  <c r="CW138"/>
  <c r="AB138"/>
  <c r="AX138"/>
  <c r="CW139"/>
  <c r="AB139"/>
  <c r="AX139"/>
  <c r="CW140"/>
  <c r="AB140"/>
  <c r="AX140"/>
  <c r="CW141"/>
  <c r="AB141"/>
  <c r="AX141"/>
  <c r="CW142"/>
  <c r="AB142"/>
  <c r="AX142"/>
  <c r="CW143"/>
  <c r="AB143"/>
  <c r="AX143"/>
  <c r="CW144"/>
  <c r="AB144"/>
  <c r="AX144"/>
  <c r="CW145"/>
  <c r="AB145"/>
  <c r="AX145"/>
  <c r="CW146"/>
  <c r="AB146"/>
  <c r="AX146"/>
  <c r="CW147"/>
  <c r="AB147"/>
  <c r="AX147"/>
  <c r="CW149"/>
  <c r="AB149"/>
  <c r="AX149"/>
  <c r="AG154"/>
  <c r="AG159"/>
  <c r="AG163"/>
  <c r="AB163"/>
  <c r="AX163"/>
  <c r="CW163"/>
  <c r="CW165"/>
  <c r="AB165"/>
  <c r="AX165"/>
  <c r="CW166"/>
  <c r="AB166"/>
  <c r="AX166"/>
  <c r="CW167"/>
  <c r="AB167"/>
  <c r="AX167"/>
  <c r="CW168"/>
  <c r="AB168"/>
  <c r="AX168"/>
  <c r="CW169"/>
  <c r="AB169"/>
  <c r="AX169"/>
  <c r="CW170"/>
  <c r="AB170"/>
  <c r="AX170"/>
  <c r="CW171"/>
  <c r="AB171"/>
  <c r="AX171"/>
  <c r="CW172"/>
  <c r="AB172"/>
  <c r="AX172"/>
  <c r="CW173"/>
  <c r="AB173"/>
  <c r="AX173"/>
  <c r="CW174"/>
  <c r="AB174"/>
  <c r="AX174"/>
  <c r="CW175"/>
  <c r="AB175"/>
  <c r="AX175"/>
  <c r="CW177"/>
  <c r="AB177"/>
  <c r="AX177"/>
  <c r="CW178"/>
  <c r="AB178"/>
  <c r="AX178"/>
  <c r="CW179"/>
  <c r="AB179"/>
  <c r="AX179"/>
  <c r="CW180"/>
  <c r="AB180"/>
  <c r="AX180"/>
  <c r="CW181"/>
  <c r="AB181"/>
  <c r="AX181"/>
  <c r="CW182"/>
  <c r="AB182"/>
  <c r="AX182"/>
  <c r="CW183"/>
  <c r="AB183"/>
  <c r="AX183"/>
  <c r="AG184"/>
  <c r="AB184"/>
  <c r="AX184"/>
  <c r="CW184"/>
  <c r="CW185"/>
  <c r="AB185"/>
  <c r="AX185"/>
  <c r="CW186"/>
  <c r="AB186"/>
  <c r="AX186"/>
  <c r="CW187"/>
  <c r="AB187"/>
  <c r="AX187"/>
  <c r="AG187"/>
  <c r="CW188"/>
  <c r="AB188"/>
  <c r="AX188"/>
  <c r="CQ189"/>
  <c r="CR189"/>
  <c r="CS189"/>
  <c r="CT189"/>
  <c r="CU189"/>
  <c r="CW190"/>
  <c r="AB190"/>
  <c r="AX190"/>
  <c r="AG190"/>
  <c r="CW191"/>
  <c r="AB191"/>
  <c r="AX191"/>
  <c r="CW192"/>
  <c r="AB192"/>
  <c r="AX192"/>
  <c r="CW193"/>
  <c r="AB193"/>
  <c r="AX193"/>
  <c r="CW194"/>
  <c r="AB194"/>
  <c r="AX194"/>
  <c r="CW195"/>
  <c r="AB195"/>
  <c r="AX195"/>
  <c r="CW196"/>
  <c r="AB196"/>
  <c r="AX196"/>
  <c r="CW197"/>
  <c r="AB197"/>
  <c r="AX197"/>
  <c r="CW198"/>
  <c r="AB198"/>
  <c r="AX198"/>
  <c r="CW199"/>
  <c r="AB199"/>
  <c r="AX199"/>
  <c r="CW200"/>
  <c r="AB200"/>
  <c r="AX200"/>
  <c r="CQ201"/>
  <c r="CR201"/>
  <c r="CS201"/>
  <c r="CT201"/>
  <c r="CU201"/>
  <c r="CW202"/>
  <c r="AB202"/>
  <c r="AX202"/>
  <c r="CW203"/>
  <c r="AB203"/>
  <c r="AX203"/>
  <c r="CW204"/>
  <c r="AB204"/>
  <c r="AX204"/>
  <c r="CW205"/>
  <c r="AB205"/>
  <c r="AX205"/>
  <c r="CW206"/>
  <c r="AB206"/>
  <c r="AX206"/>
  <c r="CW207"/>
  <c r="AB207"/>
  <c r="AX207"/>
  <c r="CW208"/>
  <c r="AB208"/>
  <c r="AX208"/>
  <c r="CW209"/>
  <c r="AB209"/>
  <c r="AX209"/>
  <c r="CW210"/>
  <c r="AB210"/>
  <c r="AX210"/>
  <c r="CW211"/>
  <c r="AB211"/>
  <c r="AX211"/>
  <c r="CW212"/>
  <c r="AB212"/>
  <c r="AX212"/>
  <c r="CW213"/>
  <c r="AB213"/>
  <c r="AX213"/>
  <c r="CW214"/>
  <c r="AB214"/>
  <c r="AX214"/>
  <c r="CW215"/>
  <c r="AB215"/>
  <c r="AX215"/>
  <c r="CW216"/>
  <c r="AB216"/>
  <c r="AX216"/>
  <c r="CW218"/>
  <c r="AB218"/>
  <c r="AX218"/>
  <c r="CW219"/>
  <c r="AB219"/>
  <c r="AX219"/>
  <c r="CW220"/>
  <c r="AB220"/>
  <c r="AX220"/>
  <c r="CW221"/>
  <c r="AB221"/>
  <c r="AX221"/>
  <c r="CW222"/>
  <c r="AB222"/>
  <c r="AX222"/>
  <c r="CW223"/>
  <c r="AB223"/>
  <c r="CW224"/>
  <c r="AB224"/>
  <c r="AX224"/>
  <c r="CW225"/>
  <c r="AB225"/>
  <c r="AX225"/>
  <c r="CW226"/>
  <c r="AB226"/>
  <c r="AX226"/>
  <c r="CW227"/>
  <c r="AB227"/>
  <c r="AX227"/>
  <c r="CW228"/>
  <c r="AB228"/>
  <c r="AX228"/>
  <c r="AG228"/>
  <c r="CW229"/>
  <c r="AB229"/>
  <c r="AX229"/>
  <c r="CW231"/>
  <c r="AB231"/>
  <c r="AX231"/>
  <c r="CW232"/>
  <c r="AB232"/>
  <c r="AX232"/>
  <c r="CW233"/>
  <c r="AB233"/>
  <c r="AX233"/>
  <c r="CW234"/>
  <c r="AB234"/>
  <c r="AX234"/>
  <c r="CW235"/>
  <c r="AB235"/>
  <c r="AX235"/>
  <c r="CW236"/>
  <c r="AB236"/>
  <c r="AX236"/>
  <c r="CW237"/>
  <c r="AB237"/>
  <c r="AX237"/>
  <c r="AG237"/>
  <c r="CW238"/>
  <c r="AB238"/>
  <c r="AX238"/>
  <c r="CW239"/>
  <c r="AB239"/>
  <c r="AX239"/>
  <c r="CW240"/>
  <c r="AB240"/>
  <c r="AX240"/>
  <c r="CW241"/>
  <c r="AB241"/>
  <c r="AX241"/>
  <c r="AG241"/>
  <c r="CW242"/>
  <c r="AB242"/>
  <c r="AX242"/>
  <c r="CW244"/>
  <c r="AB244"/>
  <c r="AX244"/>
  <c r="CW245"/>
  <c r="AB245"/>
  <c r="AX245"/>
  <c r="AG245"/>
  <c r="CW246"/>
  <c r="AB246"/>
  <c r="AX246"/>
  <c r="CW247"/>
  <c r="AB247"/>
  <c r="AX247"/>
  <c r="CW248"/>
  <c r="AB248"/>
  <c r="AX248"/>
  <c r="CW249"/>
  <c r="AB249"/>
  <c r="AX249"/>
  <c r="AG249"/>
  <c r="CW250"/>
  <c r="AB250"/>
  <c r="AX250"/>
  <c r="CW251"/>
  <c r="AB251"/>
  <c r="AX251"/>
  <c r="CW253"/>
  <c r="AB253"/>
  <c r="AX253"/>
  <c r="CW254"/>
  <c r="AB254"/>
  <c r="AX254"/>
  <c r="CW255"/>
  <c r="AB255"/>
  <c r="AX255"/>
  <c r="CW256"/>
  <c r="AB256"/>
  <c r="AX256"/>
  <c r="CW257"/>
  <c r="AB257"/>
  <c r="AX257"/>
  <c r="AG257"/>
  <c r="CW258"/>
  <c r="AB258"/>
  <c r="AX258"/>
  <c r="CW259"/>
  <c r="AB259"/>
  <c r="AX259"/>
  <c r="CW260"/>
  <c r="AB260"/>
  <c r="AX260"/>
  <c r="CW261"/>
  <c r="AB261"/>
  <c r="AX261"/>
  <c r="CW262"/>
  <c r="AB262"/>
  <c r="AX262"/>
  <c r="CW263"/>
  <c r="AB263"/>
  <c r="AX263"/>
  <c r="CW264"/>
  <c r="AB264"/>
  <c r="AX264"/>
  <c r="CW265"/>
  <c r="AB265"/>
  <c r="AX265"/>
  <c r="CW267"/>
  <c r="AB267"/>
  <c r="AX267"/>
  <c r="CW268"/>
  <c r="AB268"/>
  <c r="AX268"/>
  <c r="CW269"/>
  <c r="AB269"/>
  <c r="AX269"/>
  <c r="CW270"/>
  <c r="AB270"/>
  <c r="AX270"/>
  <c r="CW271"/>
  <c r="AB271"/>
  <c r="AX271"/>
  <c r="CW272"/>
  <c r="AB272"/>
  <c r="AX272"/>
  <c r="CW273"/>
  <c r="AB273"/>
  <c r="AX273"/>
  <c r="CW274"/>
  <c r="AB274"/>
  <c r="AX274"/>
  <c r="CW275"/>
  <c r="AB275"/>
  <c r="AX275"/>
  <c r="CW276"/>
  <c r="AB276"/>
  <c r="AX276"/>
  <c r="CW277"/>
  <c r="AB277"/>
  <c r="AX277"/>
  <c r="CW278"/>
  <c r="AB278"/>
  <c r="AX278"/>
  <c r="CW279"/>
  <c r="AB279"/>
  <c r="AX279"/>
  <c r="CW280"/>
  <c r="AB280"/>
  <c r="AX280"/>
  <c r="CW281"/>
  <c r="AB281"/>
  <c r="AX281"/>
  <c r="CQ282"/>
  <c r="CR282"/>
  <c r="CS282"/>
  <c r="CT282"/>
  <c r="CU282"/>
  <c r="CW283"/>
  <c r="AB283"/>
  <c r="AX283"/>
  <c r="CW284"/>
  <c r="AB284"/>
  <c r="AX284"/>
  <c r="CW285"/>
  <c r="AB285"/>
  <c r="AX285"/>
  <c r="CW286"/>
  <c r="AB286"/>
  <c r="AX286"/>
  <c r="CW287"/>
  <c r="AB287"/>
  <c r="AX287"/>
  <c r="CW288"/>
  <c r="AB288"/>
  <c r="AX288"/>
  <c r="CW289"/>
  <c r="AB289"/>
  <c r="AX289"/>
  <c r="AG289"/>
  <c r="AN289"/>
  <c r="CW291"/>
  <c r="AB291"/>
  <c r="AX291"/>
  <c r="CW292"/>
  <c r="AB292"/>
  <c r="AX292"/>
  <c r="CW293"/>
  <c r="AB293"/>
  <c r="AX293"/>
  <c r="CW294"/>
  <c r="AB294"/>
  <c r="AX294"/>
  <c r="CW295"/>
  <c r="AB295"/>
  <c r="AX295"/>
  <c r="CW296"/>
  <c r="AB296"/>
  <c r="AX296"/>
  <c r="CW297"/>
  <c r="AB297"/>
  <c r="AX297"/>
  <c r="AN297"/>
  <c r="CW299"/>
  <c r="AB299"/>
  <c r="AX299"/>
  <c r="CW300"/>
  <c r="AB300"/>
  <c r="AX300"/>
  <c r="CW301"/>
  <c r="AB301"/>
  <c r="AX301"/>
  <c r="CW302"/>
  <c r="AB302"/>
  <c r="AX302"/>
  <c r="CW303"/>
  <c r="AB303"/>
  <c r="AX303"/>
  <c r="CW304"/>
  <c r="AB304"/>
  <c r="AX304"/>
  <c r="CW306"/>
  <c r="AB306"/>
  <c r="AX306"/>
  <c r="CW307"/>
  <c r="AB307"/>
  <c r="AX307"/>
  <c r="CW308"/>
  <c r="AB308"/>
  <c r="AX308"/>
  <c r="CW309"/>
  <c r="AB309"/>
  <c r="AX309"/>
  <c r="CW310"/>
  <c r="AB310"/>
  <c r="AX310"/>
  <c r="CW311"/>
  <c r="AB311"/>
  <c r="AX311"/>
  <c r="CW312"/>
  <c r="AB312"/>
  <c r="AX312"/>
  <c r="CW313"/>
  <c r="AB313"/>
  <c r="AX313"/>
  <c r="CW314"/>
  <c r="AB314"/>
  <c r="AX314"/>
  <c r="CW315"/>
  <c r="AB315"/>
  <c r="AX315"/>
  <c r="CW316"/>
  <c r="AB316"/>
  <c r="AX316"/>
  <c r="CW318"/>
  <c r="AB318"/>
  <c r="AX318"/>
  <c r="CW319"/>
  <c r="AB319"/>
  <c r="AX319"/>
  <c r="CW320"/>
  <c r="AB320"/>
  <c r="AX320"/>
  <c r="CW321"/>
  <c r="AB321"/>
  <c r="AX321"/>
  <c r="CW322"/>
  <c r="AB322"/>
  <c r="AX322"/>
  <c r="CW323"/>
  <c r="AB323"/>
  <c r="AX323"/>
  <c r="CW324"/>
  <c r="AB324"/>
  <c r="AX324"/>
  <c r="CW325"/>
  <c r="AB325"/>
  <c r="AX325"/>
  <c r="CW326"/>
  <c r="AB326"/>
  <c r="AX326"/>
  <c r="CW327"/>
  <c r="AB327"/>
  <c r="AX327"/>
  <c r="CW328"/>
  <c r="AB328"/>
  <c r="AX328"/>
  <c r="AN328"/>
  <c r="CW329"/>
  <c r="AB329"/>
  <c r="AX329"/>
  <c r="CW330"/>
  <c r="AB330"/>
  <c r="AX330"/>
  <c r="CW331"/>
  <c r="AB331"/>
  <c r="AX331"/>
  <c r="CW332"/>
  <c r="AB332"/>
  <c r="AX332"/>
  <c r="CW333"/>
  <c r="AB333"/>
  <c r="AX333"/>
  <c r="CW334"/>
  <c r="AB334"/>
  <c r="AX334"/>
  <c r="CW336"/>
  <c r="AB336"/>
  <c r="AX336"/>
  <c r="AG336"/>
  <c r="CW337"/>
  <c r="AB337"/>
  <c r="AX337"/>
  <c r="CW338"/>
  <c r="AB338"/>
  <c r="AX338"/>
  <c r="CW10"/>
  <c r="AB10"/>
  <c r="AX10"/>
  <c r="I10"/>
  <c r="Q10"/>
  <c r="R10"/>
  <c r="S10"/>
  <c r="T10"/>
  <c r="U10"/>
  <c r="V10"/>
  <c r="Y10"/>
  <c r="AF10"/>
  <c r="AG10"/>
  <c r="AK10"/>
  <c r="AN10"/>
  <c r="AR10"/>
  <c r="AS10"/>
  <c r="AW10"/>
  <c r="BE10"/>
  <c r="BF10"/>
  <c r="CD10"/>
  <c r="CJ10" s="1"/>
  <c r="CE10"/>
  <c r="CK10"/>
  <c r="CF10"/>
  <c r="CL10"/>
  <c r="CG10"/>
  <c r="CM10"/>
  <c r="CH10"/>
  <c r="CN10"/>
  <c r="CX10"/>
  <c r="I11"/>
  <c r="M11" s="1"/>
  <c r="J11"/>
  <c r="P11"/>
  <c r="T11"/>
  <c r="Q11"/>
  <c r="Y11"/>
  <c r="AE11"/>
  <c r="AF11"/>
  <c r="AG11"/>
  <c r="AK11"/>
  <c r="AN11"/>
  <c r="AQ11"/>
  <c r="AS11"/>
  <c r="CE11" s="1"/>
  <c r="CK11" s="1"/>
  <c r="AR11"/>
  <c r="AW11"/>
  <c r="BE11"/>
  <c r="BF11"/>
  <c r="CX11"/>
  <c r="I12"/>
  <c r="M12" s="1"/>
  <c r="J12"/>
  <c r="P12"/>
  <c r="T12"/>
  <c r="Q12"/>
  <c r="V12"/>
  <c r="Y12"/>
  <c r="AE12"/>
  <c r="AF12"/>
  <c r="AG12"/>
  <c r="AK12"/>
  <c r="AN12"/>
  <c r="AR12"/>
  <c r="AS12"/>
  <c r="CG12" s="1"/>
  <c r="CM12" s="1"/>
  <c r="AW12"/>
  <c r="BE12"/>
  <c r="BH12" s="1"/>
  <c r="CO12" s="1"/>
  <c r="CP12" s="1"/>
  <c r="BF12"/>
  <c r="I13"/>
  <c r="K13"/>
  <c r="J13"/>
  <c r="M13"/>
  <c r="P13"/>
  <c r="Q13"/>
  <c r="R13"/>
  <c r="T13"/>
  <c r="V13"/>
  <c r="Y13"/>
  <c r="AE13"/>
  <c r="AF13"/>
  <c r="AG13"/>
  <c r="AK13"/>
  <c r="AN13"/>
  <c r="AQ13"/>
  <c r="AR13" s="1"/>
  <c r="AS13"/>
  <c r="CF13" s="1"/>
  <c r="CL13" s="1"/>
  <c r="AW13"/>
  <c r="BE13"/>
  <c r="BH13" s="1"/>
  <c r="BF13"/>
  <c r="I14"/>
  <c r="M14"/>
  <c r="J14"/>
  <c r="P14"/>
  <c r="T14" s="1"/>
  <c r="Q14"/>
  <c r="Y14"/>
  <c r="AE14"/>
  <c r="AF14"/>
  <c r="AG14"/>
  <c r="AK14"/>
  <c r="AN14"/>
  <c r="AQ14"/>
  <c r="AS14" s="1"/>
  <c r="CE14" s="1"/>
  <c r="CK14" s="1"/>
  <c r="AR14"/>
  <c r="AW14"/>
  <c r="BE14"/>
  <c r="BF14"/>
  <c r="I15"/>
  <c r="J15" s="1"/>
  <c r="K15"/>
  <c r="P15"/>
  <c r="Q15"/>
  <c r="R15"/>
  <c r="Y15"/>
  <c r="AE15"/>
  <c r="AF15"/>
  <c r="AG15"/>
  <c r="AK15"/>
  <c r="AN15"/>
  <c r="AQ15"/>
  <c r="AS15" s="1"/>
  <c r="CE15" s="1"/>
  <c r="CK15" s="1"/>
  <c r="AR15"/>
  <c r="AW15"/>
  <c r="BE15"/>
  <c r="BF15"/>
  <c r="CX15"/>
  <c r="I16"/>
  <c r="J16"/>
  <c r="K16"/>
  <c r="P16"/>
  <c r="Q16" s="1"/>
  <c r="R16"/>
  <c r="Y16"/>
  <c r="AE16"/>
  <c r="AF16"/>
  <c r="AG16"/>
  <c r="AK16"/>
  <c r="AN16"/>
  <c r="AQ16"/>
  <c r="AS16"/>
  <c r="CE16" s="1"/>
  <c r="CK16" s="1"/>
  <c r="AR16"/>
  <c r="AW16"/>
  <c r="BE16"/>
  <c r="BF16"/>
  <c r="I17"/>
  <c r="J17" s="1"/>
  <c r="K17"/>
  <c r="P17"/>
  <c r="Q17"/>
  <c r="R17"/>
  <c r="Y17"/>
  <c r="AE17"/>
  <c r="AF17"/>
  <c r="AG17"/>
  <c r="AK17"/>
  <c r="AN17"/>
  <c r="AQ17"/>
  <c r="AS17" s="1"/>
  <c r="CE17" s="1"/>
  <c r="CK17" s="1"/>
  <c r="AR17"/>
  <c r="AW17"/>
  <c r="BE17"/>
  <c r="BF17"/>
  <c r="CX17"/>
  <c r="I18"/>
  <c r="Q18"/>
  <c r="CQ18"/>
  <c r="CR18"/>
  <c r="CS18"/>
  <c r="CT18"/>
  <c r="CU18"/>
  <c r="ER18"/>
  <c r="CW18"/>
  <c r="EZ18"/>
  <c r="FA18"/>
  <c r="I19"/>
  <c r="K19" s="1"/>
  <c r="J19"/>
  <c r="Q19"/>
  <c r="R19"/>
  <c r="S19"/>
  <c r="T19"/>
  <c r="U19"/>
  <c r="V19"/>
  <c r="Y19"/>
  <c r="AE19"/>
  <c r="AF19"/>
  <c r="AG19"/>
  <c r="AK19"/>
  <c r="AN19"/>
  <c r="AR19"/>
  <c r="AS19"/>
  <c r="CD19" s="1"/>
  <c r="CJ19" s="1"/>
  <c r="AW19"/>
  <c r="BE19"/>
  <c r="BF19"/>
  <c r="CE19"/>
  <c r="CK19" s="1"/>
  <c r="CG19"/>
  <c r="CM19" s="1"/>
  <c r="CX19"/>
  <c r="I20"/>
  <c r="J20"/>
  <c r="K20"/>
  <c r="P20"/>
  <c r="Q20" s="1"/>
  <c r="R20"/>
  <c r="Y20"/>
  <c r="AE20"/>
  <c r="AF20"/>
  <c r="AG20"/>
  <c r="AK20"/>
  <c r="AN20"/>
  <c r="AQ20"/>
  <c r="AS20"/>
  <c r="CE20" s="1"/>
  <c r="CK20" s="1"/>
  <c r="AR20"/>
  <c r="AW20"/>
  <c r="BE20"/>
  <c r="BF20"/>
  <c r="I21"/>
  <c r="J21" s="1"/>
  <c r="K21"/>
  <c r="P21"/>
  <c r="Q21"/>
  <c r="R21"/>
  <c r="Y21"/>
  <c r="AE21"/>
  <c r="AF21"/>
  <c r="AK21"/>
  <c r="AN21"/>
  <c r="AQ21"/>
  <c r="AS21"/>
  <c r="CU21" s="1"/>
  <c r="FC21" s="1"/>
  <c r="AR21"/>
  <c r="AW21"/>
  <c r="BE21"/>
  <c r="BF21"/>
  <c r="I22"/>
  <c r="J22"/>
  <c r="K22"/>
  <c r="P22"/>
  <c r="Q22" s="1"/>
  <c r="R22"/>
  <c r="Y22"/>
  <c r="AE22"/>
  <c r="AF22"/>
  <c r="AG22"/>
  <c r="AK22"/>
  <c r="AN22"/>
  <c r="AQ22"/>
  <c r="AS22" s="1"/>
  <c r="CE22" s="1"/>
  <c r="CK22" s="1"/>
  <c r="AR22"/>
  <c r="AW22"/>
  <c r="BE22"/>
  <c r="BF22"/>
  <c r="CX22"/>
  <c r="I23"/>
  <c r="J23"/>
  <c r="K23"/>
  <c r="Q23"/>
  <c r="R23"/>
  <c r="S23"/>
  <c r="T23"/>
  <c r="U23"/>
  <c r="V23"/>
  <c r="Y23"/>
  <c r="AE23"/>
  <c r="AF23"/>
  <c r="AG23"/>
  <c r="AK23"/>
  <c r="AR23"/>
  <c r="AS23"/>
  <c r="CD23" s="1"/>
  <c r="CJ23" s="1"/>
  <c r="AW23"/>
  <c r="BE23"/>
  <c r="BG23" s="1"/>
  <c r="BF23"/>
  <c r="CX23"/>
  <c r="I24"/>
  <c r="J24"/>
  <c r="K24"/>
  <c r="Q24"/>
  <c r="R24"/>
  <c r="S24"/>
  <c r="T24"/>
  <c r="U24"/>
  <c r="V24"/>
  <c r="Y24"/>
  <c r="AE24"/>
  <c r="AF24"/>
  <c r="AG24"/>
  <c r="AK24"/>
  <c r="AN24"/>
  <c r="AR24"/>
  <c r="AS24"/>
  <c r="CD24"/>
  <c r="CJ24" s="1"/>
  <c r="AW24"/>
  <c r="BE24"/>
  <c r="BH24"/>
  <c r="CO24" s="1"/>
  <c r="CP24" s="1"/>
  <c r="BF24"/>
  <c r="CE24"/>
  <c r="CK24" s="1"/>
  <c r="CG24"/>
  <c r="CM24" s="1"/>
  <c r="CX24"/>
  <c r="I25"/>
  <c r="P25"/>
  <c r="V25" s="1"/>
  <c r="Y25"/>
  <c r="AE25"/>
  <c r="AF25"/>
  <c r="AG25"/>
  <c r="AK25"/>
  <c r="AN25"/>
  <c r="AQ25"/>
  <c r="AR25" s="1"/>
  <c r="AS25"/>
  <c r="CD25" s="1"/>
  <c r="CJ25" s="1"/>
  <c r="AW25"/>
  <c r="BE25"/>
  <c r="BH25" s="1"/>
  <c r="BF25"/>
  <c r="I26"/>
  <c r="P26"/>
  <c r="V26" s="1"/>
  <c r="Y26"/>
  <c r="AE26"/>
  <c r="AF26"/>
  <c r="AG26"/>
  <c r="AK26"/>
  <c r="AN26"/>
  <c r="AQ26"/>
  <c r="AR26" s="1"/>
  <c r="AS26"/>
  <c r="CD26" s="1"/>
  <c r="CJ26" s="1"/>
  <c r="AW26"/>
  <c r="BE26"/>
  <c r="BH26" s="1"/>
  <c r="CO26" s="1"/>
  <c r="CP26" s="1"/>
  <c r="BF26"/>
  <c r="I27"/>
  <c r="Q27"/>
  <c r="R27"/>
  <c r="S27"/>
  <c r="T27"/>
  <c r="U27"/>
  <c r="V27"/>
  <c r="Y27"/>
  <c r="AE27"/>
  <c r="AF27"/>
  <c r="AG27"/>
  <c r="AK27"/>
  <c r="AN27"/>
  <c r="AQ27"/>
  <c r="AR27" s="1"/>
  <c r="AS27"/>
  <c r="CG27" s="1"/>
  <c r="CM27" s="1"/>
  <c r="AW27"/>
  <c r="BE27"/>
  <c r="BH27" s="1"/>
  <c r="BF27"/>
  <c r="CD27"/>
  <c r="CJ27" s="1"/>
  <c r="CE27"/>
  <c r="CK27" s="1"/>
  <c r="CX27"/>
  <c r="I28"/>
  <c r="M28"/>
  <c r="P28"/>
  <c r="S28"/>
  <c r="Q28"/>
  <c r="V28"/>
  <c r="Y28"/>
  <c r="AE28"/>
  <c r="AF28"/>
  <c r="AG28"/>
  <c r="AK28"/>
  <c r="AN28"/>
  <c r="AQ28"/>
  <c r="AW28"/>
  <c r="BE28"/>
  <c r="BH28"/>
  <c r="BF28"/>
  <c r="BG28"/>
  <c r="I29"/>
  <c r="K29"/>
  <c r="J29"/>
  <c r="M29"/>
  <c r="P29"/>
  <c r="Q29"/>
  <c r="R29"/>
  <c r="T29"/>
  <c r="V29"/>
  <c r="Y29"/>
  <c r="AE29"/>
  <c r="AF29"/>
  <c r="AG29"/>
  <c r="AK29"/>
  <c r="AQ29"/>
  <c r="AS29"/>
  <c r="CD29" s="1"/>
  <c r="CJ29" s="1"/>
  <c r="AR29"/>
  <c r="AW29"/>
  <c r="BE29"/>
  <c r="BF29"/>
  <c r="CX29"/>
  <c r="I30"/>
  <c r="P30"/>
  <c r="Q30"/>
  <c r="CQ30"/>
  <c r="CR30"/>
  <c r="EZ30" s="1"/>
  <c r="CS30"/>
  <c r="CT30"/>
  <c r="CU30"/>
  <c r="CW30"/>
  <c r="EN30" s="1"/>
  <c r="ET30" s="1"/>
  <c r="I31"/>
  <c r="P31"/>
  <c r="T31"/>
  <c r="Y31"/>
  <c r="AE31"/>
  <c r="AF31"/>
  <c r="AG31"/>
  <c r="AK31"/>
  <c r="AN31"/>
  <c r="AQ31"/>
  <c r="AW31"/>
  <c r="BE31"/>
  <c r="BH31"/>
  <c r="BF31"/>
  <c r="BG31"/>
  <c r="I32"/>
  <c r="P32"/>
  <c r="T32" s="1"/>
  <c r="Y32"/>
  <c r="AE32"/>
  <c r="AF32"/>
  <c r="AG32"/>
  <c r="AK32"/>
  <c r="AN32"/>
  <c r="AQ32"/>
  <c r="AW32"/>
  <c r="BE32"/>
  <c r="BH32" s="1"/>
  <c r="BF32"/>
  <c r="I33"/>
  <c r="P33"/>
  <c r="T33"/>
  <c r="Y33"/>
  <c r="AE33"/>
  <c r="AF33"/>
  <c r="AG33"/>
  <c r="AK33"/>
  <c r="AN33"/>
  <c r="AQ33"/>
  <c r="AW33"/>
  <c r="BE33"/>
  <c r="BH33"/>
  <c r="BF33"/>
  <c r="BG33"/>
  <c r="I34"/>
  <c r="P34"/>
  <c r="T34" s="1"/>
  <c r="Y34"/>
  <c r="AE34"/>
  <c r="AF34"/>
  <c r="AG34"/>
  <c r="AK34"/>
  <c r="AN34"/>
  <c r="AQ34"/>
  <c r="AW34"/>
  <c r="BE34"/>
  <c r="BH34" s="1"/>
  <c r="BF34"/>
  <c r="I35"/>
  <c r="P35"/>
  <c r="T35"/>
  <c r="Y35"/>
  <c r="AE35"/>
  <c r="AF35"/>
  <c r="AG35"/>
  <c r="AK35"/>
  <c r="AN35"/>
  <c r="AQ35"/>
  <c r="AW35"/>
  <c r="BE35"/>
  <c r="BH35"/>
  <c r="BF35"/>
  <c r="BG35"/>
  <c r="I36"/>
  <c r="P36"/>
  <c r="T36" s="1"/>
  <c r="Y36"/>
  <c r="AE36"/>
  <c r="AF36"/>
  <c r="AG36"/>
  <c r="AK36"/>
  <c r="AN36"/>
  <c r="AQ36"/>
  <c r="AW36"/>
  <c r="BE36"/>
  <c r="BH36" s="1"/>
  <c r="BF36"/>
  <c r="I37"/>
  <c r="M37" s="1"/>
  <c r="P37"/>
  <c r="S37" s="1"/>
  <c r="Q37"/>
  <c r="V37"/>
  <c r="Y37"/>
  <c r="AE37"/>
  <c r="AF37"/>
  <c r="AG37"/>
  <c r="AK37"/>
  <c r="AN37"/>
  <c r="AR37"/>
  <c r="AS37"/>
  <c r="CD37" s="1"/>
  <c r="CJ37" s="1"/>
  <c r="AW37"/>
  <c r="BE37"/>
  <c r="BF37"/>
  <c r="CE37"/>
  <c r="CK37" s="1"/>
  <c r="CG37"/>
  <c r="CM37" s="1"/>
  <c r="CX37"/>
  <c r="I38"/>
  <c r="J38"/>
  <c r="K38"/>
  <c r="P38"/>
  <c r="Q38" s="1"/>
  <c r="R38"/>
  <c r="Y38"/>
  <c r="AE38"/>
  <c r="AF38"/>
  <c r="AG38"/>
  <c r="AK38"/>
  <c r="AN38"/>
  <c r="AQ38"/>
  <c r="AS38"/>
  <c r="CE38" s="1"/>
  <c r="CK38" s="1"/>
  <c r="AR38"/>
  <c r="AW38"/>
  <c r="BE38"/>
  <c r="BF38"/>
  <c r="I39"/>
  <c r="J39" s="1"/>
  <c r="K39"/>
  <c r="P39"/>
  <c r="Q39"/>
  <c r="R39"/>
  <c r="Y39"/>
  <c r="AE39"/>
  <c r="AF39"/>
  <c r="AG39"/>
  <c r="AK39"/>
  <c r="AN39"/>
  <c r="AQ39"/>
  <c r="AS39" s="1"/>
  <c r="CE39" s="1"/>
  <c r="CK39" s="1"/>
  <c r="AR39"/>
  <c r="AW39"/>
  <c r="BE39"/>
  <c r="BF39"/>
  <c r="CX39"/>
  <c r="I40"/>
  <c r="J40"/>
  <c r="K40"/>
  <c r="P40"/>
  <c r="Q40" s="1"/>
  <c r="R40"/>
  <c r="Y40"/>
  <c r="AE40"/>
  <c r="AF40"/>
  <c r="AG40"/>
  <c r="AK40"/>
  <c r="AN40"/>
  <c r="AQ40"/>
  <c r="AS40"/>
  <c r="CE40" s="1"/>
  <c r="CK40" s="1"/>
  <c r="AR40"/>
  <c r="AW40"/>
  <c r="BE40"/>
  <c r="BF40"/>
  <c r="I41"/>
  <c r="J41" s="1"/>
  <c r="K41"/>
  <c r="P41"/>
  <c r="Q41"/>
  <c r="R41"/>
  <c r="Y41"/>
  <c r="AE41"/>
  <c r="AF41"/>
  <c r="AG41"/>
  <c r="AK41"/>
  <c r="AN41"/>
  <c r="AQ41"/>
  <c r="AS41" s="1"/>
  <c r="CE41" s="1"/>
  <c r="CK41" s="1"/>
  <c r="AR41"/>
  <c r="AW41"/>
  <c r="BE41"/>
  <c r="BF41"/>
  <c r="CX41"/>
  <c r="I42"/>
  <c r="P42"/>
  <c r="Q42" s="1"/>
  <c r="CQ42"/>
  <c r="CR42"/>
  <c r="EZ42"/>
  <c r="CS42"/>
  <c r="CT42"/>
  <c r="FB42" s="1"/>
  <c r="CU42"/>
  <c r="CW42"/>
  <c r="EO42"/>
  <c r="EU42" s="1"/>
  <c r="EN42"/>
  <c r="ET42" s="1"/>
  <c r="EQ42"/>
  <c r="I43"/>
  <c r="M43"/>
  <c r="Q43"/>
  <c r="R43"/>
  <c r="S43"/>
  <c r="T43"/>
  <c r="U43"/>
  <c r="V43"/>
  <c r="Y43"/>
  <c r="AE43"/>
  <c r="AF43"/>
  <c r="AG43"/>
  <c r="AK43"/>
  <c r="AN43"/>
  <c r="AR43"/>
  <c r="AS43"/>
  <c r="AW43"/>
  <c r="BE43"/>
  <c r="BH43" s="1"/>
  <c r="BF43"/>
  <c r="CX43"/>
  <c r="I44"/>
  <c r="J44" s="1"/>
  <c r="K44"/>
  <c r="P44"/>
  <c r="S44" s="1"/>
  <c r="Q44"/>
  <c r="Y44"/>
  <c r="AE44"/>
  <c r="AF44"/>
  <c r="AG44"/>
  <c r="AK44"/>
  <c r="AN44"/>
  <c r="AQ44"/>
  <c r="AR44" s="1"/>
  <c r="AS44"/>
  <c r="CF44" s="1"/>
  <c r="CL44" s="1"/>
  <c r="AW44"/>
  <c r="BE44"/>
  <c r="BG44" s="1"/>
  <c r="BH44"/>
  <c r="BF44"/>
  <c r="CD44"/>
  <c r="CJ44" s="1"/>
  <c r="CE44"/>
  <c r="CK44" s="1"/>
  <c r="CG44"/>
  <c r="CM44" s="1"/>
  <c r="I45"/>
  <c r="J45" s="1"/>
  <c r="K45"/>
  <c r="M45"/>
  <c r="P45"/>
  <c r="S45" s="1"/>
  <c r="Q45"/>
  <c r="U45"/>
  <c r="Y45"/>
  <c r="AE45"/>
  <c r="AF45"/>
  <c r="AG45"/>
  <c r="AK45"/>
  <c r="AN45"/>
  <c r="AQ45"/>
  <c r="AR45"/>
  <c r="AS45"/>
  <c r="CF45"/>
  <c r="CL45" s="1"/>
  <c r="AW45"/>
  <c r="BE45"/>
  <c r="BG45"/>
  <c r="BH45"/>
  <c r="BF45"/>
  <c r="CD45"/>
  <c r="CJ45"/>
  <c r="CE45"/>
  <c r="CK45"/>
  <c r="CG45"/>
  <c r="CM45"/>
  <c r="I46"/>
  <c r="M46" s="1"/>
  <c r="P46"/>
  <c r="Q46" s="1"/>
  <c r="R46"/>
  <c r="U46"/>
  <c r="Y46"/>
  <c r="AE46"/>
  <c r="AF46"/>
  <c r="AG46"/>
  <c r="AK46"/>
  <c r="AN46"/>
  <c r="AQ46"/>
  <c r="AW46"/>
  <c r="BE46"/>
  <c r="BH46" s="1"/>
  <c r="BF46"/>
  <c r="I47"/>
  <c r="M47" s="1"/>
  <c r="P47"/>
  <c r="Q47" s="1"/>
  <c r="R47"/>
  <c r="Y47"/>
  <c r="AE47"/>
  <c r="AF47"/>
  <c r="AG47"/>
  <c r="AK47"/>
  <c r="AN47"/>
  <c r="AQ47"/>
  <c r="AW47"/>
  <c r="BE47"/>
  <c r="BH47" s="1"/>
  <c r="CO47" s="1"/>
  <c r="CP47" s="1"/>
  <c r="BF47"/>
  <c r="CX47"/>
  <c r="I48"/>
  <c r="K48"/>
  <c r="J48"/>
  <c r="M48"/>
  <c r="P48"/>
  <c r="Q48"/>
  <c r="R48"/>
  <c r="T48"/>
  <c r="V48"/>
  <c r="Y48"/>
  <c r="AE48"/>
  <c r="AF48"/>
  <c r="AG48"/>
  <c r="AK48"/>
  <c r="AN48"/>
  <c r="AQ48"/>
  <c r="AS48" s="1"/>
  <c r="CD48" s="1"/>
  <c r="CJ48" s="1"/>
  <c r="AR48"/>
  <c r="AW48"/>
  <c r="BE48"/>
  <c r="BF48"/>
  <c r="I49"/>
  <c r="J49" s="1"/>
  <c r="K49"/>
  <c r="P49"/>
  <c r="Q49"/>
  <c r="R49"/>
  <c r="V49"/>
  <c r="Y49"/>
  <c r="AE49"/>
  <c r="AF49"/>
  <c r="AG49"/>
  <c r="AK49"/>
  <c r="AN49"/>
  <c r="AQ49"/>
  <c r="AR49"/>
  <c r="AS49"/>
  <c r="AW49"/>
  <c r="BE49"/>
  <c r="BG49"/>
  <c r="BF49"/>
  <c r="CX49"/>
  <c r="I50"/>
  <c r="J50"/>
  <c r="K50"/>
  <c r="M50"/>
  <c r="P50"/>
  <c r="Q50"/>
  <c r="R50"/>
  <c r="T50"/>
  <c r="V50"/>
  <c r="Y50"/>
  <c r="AE50"/>
  <c r="AF50"/>
  <c r="AG50"/>
  <c r="AK50"/>
  <c r="AN50"/>
  <c r="AQ50"/>
  <c r="AR50" s="1"/>
  <c r="AS50"/>
  <c r="AW50"/>
  <c r="BE50"/>
  <c r="BH50" s="1"/>
  <c r="BF50"/>
  <c r="CX50"/>
  <c r="I51"/>
  <c r="P51"/>
  <c r="Q51"/>
  <c r="CQ51"/>
  <c r="CR51"/>
  <c r="EZ51" s="1"/>
  <c r="CS51"/>
  <c r="CT51"/>
  <c r="FB51"/>
  <c r="CU51"/>
  <c r="EQ51"/>
  <c r="CW51"/>
  <c r="EN51"/>
  <c r="ET51" s="1"/>
  <c r="I52"/>
  <c r="L52" s="1"/>
  <c r="J52"/>
  <c r="P52"/>
  <c r="Q52"/>
  <c r="R52"/>
  <c r="T52"/>
  <c r="V52"/>
  <c r="Y52"/>
  <c r="AE52"/>
  <c r="AF52"/>
  <c r="AG52"/>
  <c r="AK52"/>
  <c r="AN52"/>
  <c r="AQ52"/>
  <c r="AS52" s="1"/>
  <c r="AR52"/>
  <c r="AW52"/>
  <c r="BE52"/>
  <c r="BF52"/>
  <c r="I53"/>
  <c r="L53" s="1"/>
  <c r="J53"/>
  <c r="P53"/>
  <c r="Y53"/>
  <c r="AE53"/>
  <c r="AF53"/>
  <c r="AG53"/>
  <c r="AK53"/>
  <c r="AN53"/>
  <c r="AQ53"/>
  <c r="AR53"/>
  <c r="AS53"/>
  <c r="AW53"/>
  <c r="BE53"/>
  <c r="BH53"/>
  <c r="BF53"/>
  <c r="I54"/>
  <c r="J54" s="1"/>
  <c r="K54"/>
  <c r="Q54"/>
  <c r="R54"/>
  <c r="S54"/>
  <c r="T54"/>
  <c r="U54"/>
  <c r="V54"/>
  <c r="Y54"/>
  <c r="AE54"/>
  <c r="AF54"/>
  <c r="AG54"/>
  <c r="AK54"/>
  <c r="AN54"/>
  <c r="AR54"/>
  <c r="AS54"/>
  <c r="CD54" s="1"/>
  <c r="CJ54" s="1"/>
  <c r="AW54"/>
  <c r="BF54"/>
  <c r="CX54"/>
  <c r="I55"/>
  <c r="J55" s="1"/>
  <c r="K55"/>
  <c r="N55"/>
  <c r="P55"/>
  <c r="T55"/>
  <c r="Y55"/>
  <c r="AE55"/>
  <c r="AF55"/>
  <c r="AG55"/>
  <c r="AK55"/>
  <c r="AN55"/>
  <c r="AQ55"/>
  <c r="AR55"/>
  <c r="AS55"/>
  <c r="AW55"/>
  <c r="BE55"/>
  <c r="BH55"/>
  <c r="BF55"/>
  <c r="I56"/>
  <c r="J56" s="1"/>
  <c r="K56"/>
  <c r="Q56"/>
  <c r="R56"/>
  <c r="S56"/>
  <c r="T56"/>
  <c r="U56"/>
  <c r="V56"/>
  <c r="Y56"/>
  <c r="AE56"/>
  <c r="AF56"/>
  <c r="AG56"/>
  <c r="AK56"/>
  <c r="AN56"/>
  <c r="AQ56"/>
  <c r="AR56" s="1"/>
  <c r="AS56"/>
  <c r="CD56" s="1"/>
  <c r="CJ56" s="1"/>
  <c r="AW56"/>
  <c r="BE56"/>
  <c r="BH56" s="1"/>
  <c r="BF56"/>
  <c r="CX56"/>
  <c r="I57"/>
  <c r="P57"/>
  <c r="V57"/>
  <c r="Y57"/>
  <c r="AG57"/>
  <c r="AE57"/>
  <c r="AF57"/>
  <c r="AK57"/>
  <c r="AN57"/>
  <c r="AR57"/>
  <c r="AS57"/>
  <c r="CH57" s="1"/>
  <c r="CN57" s="1"/>
  <c r="AW57"/>
  <c r="BE57"/>
  <c r="BF57"/>
  <c r="CD57"/>
  <c r="CJ57" s="1"/>
  <c r="CE57"/>
  <c r="CK57" s="1"/>
  <c r="CF57"/>
  <c r="CL57" s="1"/>
  <c r="CG57"/>
  <c r="CM57" s="1"/>
  <c r="I58"/>
  <c r="J58" s="1"/>
  <c r="K58"/>
  <c r="P58"/>
  <c r="R58" s="1"/>
  <c r="Q58"/>
  <c r="Y58"/>
  <c r="AE58"/>
  <c r="AF58"/>
  <c r="AG58"/>
  <c r="AK58"/>
  <c r="AN58"/>
  <c r="AQ58"/>
  <c r="AR58" s="1"/>
  <c r="AS58"/>
  <c r="CG58" s="1"/>
  <c r="CM58" s="1"/>
  <c r="AW58"/>
  <c r="BE58"/>
  <c r="BH58" s="1"/>
  <c r="CO58" s="1"/>
  <c r="CP58" s="1"/>
  <c r="BF58"/>
  <c r="I59"/>
  <c r="Q59"/>
  <c r="R59"/>
  <c r="S59"/>
  <c r="T59"/>
  <c r="U59"/>
  <c r="V59"/>
  <c r="Y59"/>
  <c r="AE59"/>
  <c r="AF59"/>
  <c r="AG59"/>
  <c r="AK59"/>
  <c r="AN59"/>
  <c r="AR59"/>
  <c r="AS59"/>
  <c r="CF59" s="1"/>
  <c r="CL59" s="1"/>
  <c r="AW59"/>
  <c r="BE59"/>
  <c r="BH59" s="1"/>
  <c r="BF59"/>
  <c r="CX59"/>
  <c r="I60"/>
  <c r="J60" s="1"/>
  <c r="K60"/>
  <c r="M60"/>
  <c r="P60"/>
  <c r="S60" s="1"/>
  <c r="Q60"/>
  <c r="U60"/>
  <c r="Y60"/>
  <c r="AE60"/>
  <c r="AF60"/>
  <c r="AG60"/>
  <c r="CO60" s="1"/>
  <c r="CP60" s="1"/>
  <c r="AK60"/>
  <c r="AN60"/>
  <c r="AQ60"/>
  <c r="AR60"/>
  <c r="AS60"/>
  <c r="CG60"/>
  <c r="CM60" s="1"/>
  <c r="AW60"/>
  <c r="BE60"/>
  <c r="BH60"/>
  <c r="BF60"/>
  <c r="CX60"/>
  <c r="I61"/>
  <c r="M61"/>
  <c r="P61"/>
  <c r="S61"/>
  <c r="Q61"/>
  <c r="V61"/>
  <c r="Y61"/>
  <c r="AE61"/>
  <c r="AF61"/>
  <c r="AG61"/>
  <c r="AK61"/>
  <c r="AN61"/>
  <c r="AQ61"/>
  <c r="AW61"/>
  <c r="BE61"/>
  <c r="BH61"/>
  <c r="BF61"/>
  <c r="BG61"/>
  <c r="I62"/>
  <c r="K62"/>
  <c r="J62"/>
  <c r="M62"/>
  <c r="P62"/>
  <c r="Q62"/>
  <c r="R62"/>
  <c r="T62"/>
  <c r="V62"/>
  <c r="Y62"/>
  <c r="AE62"/>
  <c r="AF62"/>
  <c r="AG62"/>
  <c r="AK62"/>
  <c r="AN62"/>
  <c r="AQ62"/>
  <c r="AS62" s="1"/>
  <c r="CE62" s="1"/>
  <c r="CK62" s="1"/>
  <c r="AR62"/>
  <c r="AW62"/>
  <c r="BE62"/>
  <c r="BF62"/>
  <c r="I63"/>
  <c r="J63" s="1"/>
  <c r="K63"/>
  <c r="P63"/>
  <c r="T63"/>
  <c r="Y63"/>
  <c r="AE63"/>
  <c r="AF63"/>
  <c r="AG63"/>
  <c r="AK63"/>
  <c r="AN63"/>
  <c r="AQ63"/>
  <c r="AR63"/>
  <c r="AS63"/>
  <c r="AW63"/>
  <c r="BE63"/>
  <c r="BH63"/>
  <c r="BF63"/>
  <c r="CX63"/>
  <c r="I64"/>
  <c r="J64"/>
  <c r="K64"/>
  <c r="L64"/>
  <c r="M64"/>
  <c r="N64"/>
  <c r="P64"/>
  <c r="R64"/>
  <c r="Q64"/>
  <c r="S64"/>
  <c r="T64"/>
  <c r="U64"/>
  <c r="Y64"/>
  <c r="AE64"/>
  <c r="AF64"/>
  <c r="AG64"/>
  <c r="AK64"/>
  <c r="AN64"/>
  <c r="AQ64"/>
  <c r="AR64"/>
  <c r="AS64"/>
  <c r="CG64"/>
  <c r="CM64" s="1"/>
  <c r="AW64"/>
  <c r="BE64"/>
  <c r="BH64"/>
  <c r="BF64"/>
  <c r="BG64"/>
  <c r="CD64"/>
  <c r="CJ64"/>
  <c r="CE64"/>
  <c r="CF64"/>
  <c r="CL64" s="1"/>
  <c r="CH64"/>
  <c r="CN64" s="1"/>
  <c r="CK64"/>
  <c r="CX64"/>
  <c r="I65"/>
  <c r="M65" s="1"/>
  <c r="P65"/>
  <c r="Q65" s="1"/>
  <c r="R65"/>
  <c r="Y65"/>
  <c r="AE65"/>
  <c r="AF65"/>
  <c r="AG65"/>
  <c r="CO65" s="1"/>
  <c r="CP65" s="1"/>
  <c r="AK65"/>
  <c r="AN65"/>
  <c r="AQ65"/>
  <c r="AW65"/>
  <c r="BE65"/>
  <c r="BH65"/>
  <c r="BF65"/>
  <c r="I66"/>
  <c r="P66"/>
  <c r="Q66"/>
  <c r="CQ66"/>
  <c r="EY66"/>
  <c r="CR66"/>
  <c r="EZ66"/>
  <c r="CS66"/>
  <c r="FA66"/>
  <c r="CT66"/>
  <c r="CU66"/>
  <c r="EO66" s="1"/>
  <c r="EU66" s="1"/>
  <c r="CW66"/>
  <c r="EN66"/>
  <c r="ET66" s="1"/>
  <c r="EP66"/>
  <c r="EV66" s="1"/>
  <c r="ER66"/>
  <c r="FB66"/>
  <c r="I67"/>
  <c r="J67" s="1"/>
  <c r="K67"/>
  <c r="P67"/>
  <c r="Q67"/>
  <c r="R67"/>
  <c r="V67"/>
  <c r="Y67"/>
  <c r="AE67"/>
  <c r="AF67"/>
  <c r="AG67"/>
  <c r="AK67"/>
  <c r="AN67"/>
  <c r="AR67"/>
  <c r="AS67"/>
  <c r="CE67" s="1"/>
  <c r="CK67" s="1"/>
  <c r="AW67"/>
  <c r="BE67"/>
  <c r="BH67" s="1"/>
  <c r="BF67"/>
  <c r="I68"/>
  <c r="J68"/>
  <c r="K68"/>
  <c r="N68"/>
  <c r="P68"/>
  <c r="T68"/>
  <c r="Y68"/>
  <c r="AE68"/>
  <c r="AF68"/>
  <c r="AG68"/>
  <c r="AK68"/>
  <c r="AN68"/>
  <c r="AQ68"/>
  <c r="AR68"/>
  <c r="AS68"/>
  <c r="AW68"/>
  <c r="BE68"/>
  <c r="BH68"/>
  <c r="BF68"/>
  <c r="CX68"/>
  <c r="I69"/>
  <c r="J69"/>
  <c r="K69"/>
  <c r="L69"/>
  <c r="M69"/>
  <c r="N69"/>
  <c r="Q69"/>
  <c r="R69"/>
  <c r="S69"/>
  <c r="T69"/>
  <c r="U69"/>
  <c r="V69"/>
  <c r="Y69"/>
  <c r="AE69"/>
  <c r="AF69"/>
  <c r="AG69"/>
  <c r="AK69"/>
  <c r="AN69"/>
  <c r="AQ69"/>
  <c r="AR69"/>
  <c r="AS69"/>
  <c r="CD69"/>
  <c r="CJ69" s="1"/>
  <c r="AW69"/>
  <c r="BE69"/>
  <c r="BH69"/>
  <c r="BF69"/>
  <c r="BG69"/>
  <c r="CE69"/>
  <c r="CK69"/>
  <c r="CG69"/>
  <c r="CM69"/>
  <c r="CX69"/>
  <c r="I70"/>
  <c r="Q70"/>
  <c r="R70"/>
  <c r="S70"/>
  <c r="T70"/>
  <c r="U70"/>
  <c r="V70"/>
  <c r="Y70"/>
  <c r="AE70"/>
  <c r="AF70"/>
  <c r="AG70"/>
  <c r="AK70"/>
  <c r="AN70"/>
  <c r="AR70"/>
  <c r="AS70"/>
  <c r="AW70"/>
  <c r="BE70"/>
  <c r="BH70" s="1"/>
  <c r="BF70"/>
  <c r="CX70"/>
  <c r="I71"/>
  <c r="K71" s="1"/>
  <c r="J71"/>
  <c r="P71"/>
  <c r="R71" s="1"/>
  <c r="Q71"/>
  <c r="V71"/>
  <c r="Y71"/>
  <c r="AE71"/>
  <c r="AF71"/>
  <c r="AG71"/>
  <c r="AK71"/>
  <c r="AN71"/>
  <c r="AR71"/>
  <c r="AS71"/>
  <c r="AW71"/>
  <c r="BE71"/>
  <c r="BH71" s="1"/>
  <c r="BF71"/>
  <c r="CG71"/>
  <c r="CM71" s="1"/>
  <c r="I72"/>
  <c r="M72" s="1"/>
  <c r="Q72"/>
  <c r="R72"/>
  <c r="S72"/>
  <c r="T72"/>
  <c r="U72"/>
  <c r="V72"/>
  <c r="Y72"/>
  <c r="AE72"/>
  <c r="AF72"/>
  <c r="AG72"/>
  <c r="AK72"/>
  <c r="AN72"/>
  <c r="AR72"/>
  <c r="AS72"/>
  <c r="CG72"/>
  <c r="CM72" s="1"/>
  <c r="AW72"/>
  <c r="BE72"/>
  <c r="BH72"/>
  <c r="BF72"/>
  <c r="CX72"/>
  <c r="I73"/>
  <c r="L73"/>
  <c r="J73"/>
  <c r="N73"/>
  <c r="P73"/>
  <c r="Q73"/>
  <c r="R73"/>
  <c r="T73"/>
  <c r="V73"/>
  <c r="Y73"/>
  <c r="AE73"/>
  <c r="AF73"/>
  <c r="AG73"/>
  <c r="AK73"/>
  <c r="AN73"/>
  <c r="AR73"/>
  <c r="AS73"/>
  <c r="AW73"/>
  <c r="BE73"/>
  <c r="BH73"/>
  <c r="BF73"/>
  <c r="BG73"/>
  <c r="CX73"/>
  <c r="I74"/>
  <c r="K74" s="1"/>
  <c r="M74"/>
  <c r="Q74"/>
  <c r="R74"/>
  <c r="S74"/>
  <c r="T74"/>
  <c r="U74"/>
  <c r="V74"/>
  <c r="Y74"/>
  <c r="AE74"/>
  <c r="AF74"/>
  <c r="AG74"/>
  <c r="AK74"/>
  <c r="AN74"/>
  <c r="AR74"/>
  <c r="AS74"/>
  <c r="CE74" s="1"/>
  <c r="CK74" s="1"/>
  <c r="AW74"/>
  <c r="BE74"/>
  <c r="BH74" s="1"/>
  <c r="BF74"/>
  <c r="CX74"/>
  <c r="I75"/>
  <c r="M75" s="1"/>
  <c r="K75"/>
  <c r="P75"/>
  <c r="R75"/>
  <c r="T75"/>
  <c r="Y75"/>
  <c r="AE75"/>
  <c r="AF75"/>
  <c r="AG75"/>
  <c r="AK75"/>
  <c r="AN75"/>
  <c r="AQ75"/>
  <c r="AW75"/>
  <c r="BE75"/>
  <c r="BG75" s="1"/>
  <c r="BF75"/>
  <c r="I76"/>
  <c r="K76"/>
  <c r="M76"/>
  <c r="Q76"/>
  <c r="R76"/>
  <c r="S76"/>
  <c r="T76"/>
  <c r="U76"/>
  <c r="V76"/>
  <c r="Y76"/>
  <c r="AE76"/>
  <c r="AF76"/>
  <c r="AG76"/>
  <c r="AK76"/>
  <c r="AN76"/>
  <c r="AR76"/>
  <c r="AS76"/>
  <c r="CE76"/>
  <c r="CK76" s="1"/>
  <c r="AW76"/>
  <c r="BE76"/>
  <c r="BF76"/>
  <c r="CG76"/>
  <c r="CM76"/>
  <c r="CX76"/>
  <c r="I77"/>
  <c r="P77"/>
  <c r="T77"/>
  <c r="R77"/>
  <c r="Y77"/>
  <c r="AE77"/>
  <c r="AF77"/>
  <c r="AG77"/>
  <c r="AK77"/>
  <c r="AN77"/>
  <c r="AR77"/>
  <c r="AS77"/>
  <c r="CD77"/>
  <c r="CJ77" s="1"/>
  <c r="AW77"/>
  <c r="BE77"/>
  <c r="BH77"/>
  <c r="CO77" s="1"/>
  <c r="CP77" s="1"/>
  <c r="BF77"/>
  <c r="I78"/>
  <c r="K78" s="1"/>
  <c r="J78"/>
  <c r="M78"/>
  <c r="P78"/>
  <c r="Q78" s="1"/>
  <c r="R78"/>
  <c r="T78"/>
  <c r="V78"/>
  <c r="Y78"/>
  <c r="AE78"/>
  <c r="AF78"/>
  <c r="AG78"/>
  <c r="AK78"/>
  <c r="AN78"/>
  <c r="AR78"/>
  <c r="AS78"/>
  <c r="AW78"/>
  <c r="BE78"/>
  <c r="BG78" s="1"/>
  <c r="BF78"/>
  <c r="CX78"/>
  <c r="I79"/>
  <c r="J79"/>
  <c r="K79"/>
  <c r="P79"/>
  <c r="R79" s="1"/>
  <c r="Q79"/>
  <c r="Y79"/>
  <c r="AE79"/>
  <c r="AF79"/>
  <c r="AG79"/>
  <c r="CO79" s="1"/>
  <c r="CP79" s="1"/>
  <c r="AK79"/>
  <c r="AN79"/>
  <c r="AQ79"/>
  <c r="AR79"/>
  <c r="AS79"/>
  <c r="CG79"/>
  <c r="CM79" s="1"/>
  <c r="AW79"/>
  <c r="BE79"/>
  <c r="BH79"/>
  <c r="BF79"/>
  <c r="I80"/>
  <c r="P80"/>
  <c r="Q80"/>
  <c r="CQ80"/>
  <c r="CR80"/>
  <c r="EZ80" s="1"/>
  <c r="CS80"/>
  <c r="FA80" s="1"/>
  <c r="CT80"/>
  <c r="CU80"/>
  <c r="FC80"/>
  <c r="CW80"/>
  <c r="EN80"/>
  <c r="ET80" s="1"/>
  <c r="EY80"/>
  <c r="I81"/>
  <c r="J81"/>
  <c r="Q81"/>
  <c r="R81"/>
  <c r="S81"/>
  <c r="T81"/>
  <c r="U81"/>
  <c r="V81"/>
  <c r="Y81"/>
  <c r="AE81"/>
  <c r="AF81"/>
  <c r="AG81"/>
  <c r="AK81"/>
  <c r="AN81"/>
  <c r="AR81"/>
  <c r="AS81"/>
  <c r="CG81" s="1"/>
  <c r="CM81" s="1"/>
  <c r="AW81"/>
  <c r="BE81"/>
  <c r="BH81" s="1"/>
  <c r="BF81"/>
  <c r="CX81"/>
  <c r="I82"/>
  <c r="J82" s="1"/>
  <c r="K82"/>
  <c r="P82"/>
  <c r="R82"/>
  <c r="Y82"/>
  <c r="AE82"/>
  <c r="AF82"/>
  <c r="AG82"/>
  <c r="AK82"/>
  <c r="AN82"/>
  <c r="AQ82"/>
  <c r="AR82"/>
  <c r="AS82"/>
  <c r="AW82"/>
  <c r="BE82"/>
  <c r="BH82"/>
  <c r="BF82"/>
  <c r="I83"/>
  <c r="K83" s="1"/>
  <c r="P83"/>
  <c r="R83" s="1"/>
  <c r="V83"/>
  <c r="Y83"/>
  <c r="AE83"/>
  <c r="AF83"/>
  <c r="AG83"/>
  <c r="AK83"/>
  <c r="AN83"/>
  <c r="AR83"/>
  <c r="AS83"/>
  <c r="CE83" s="1"/>
  <c r="CK83" s="1"/>
  <c r="AW83"/>
  <c r="BE83"/>
  <c r="BF83"/>
  <c r="CF83"/>
  <c r="CL83" s="1"/>
  <c r="CG83"/>
  <c r="CM83" s="1"/>
  <c r="I84"/>
  <c r="L84" s="1"/>
  <c r="J84"/>
  <c r="Q84"/>
  <c r="R84"/>
  <c r="S84"/>
  <c r="T84"/>
  <c r="U84"/>
  <c r="V84"/>
  <c r="Y84"/>
  <c r="AE84"/>
  <c r="AF84"/>
  <c r="AG84"/>
  <c r="AK84"/>
  <c r="AN84"/>
  <c r="AR84"/>
  <c r="AS84"/>
  <c r="CE84"/>
  <c r="CK84" s="1"/>
  <c r="AW84"/>
  <c r="BE84"/>
  <c r="BH84"/>
  <c r="BF84"/>
  <c r="CD84"/>
  <c r="CJ84" s="1"/>
  <c r="CF84"/>
  <c r="CL84" s="1"/>
  <c r="CG84"/>
  <c r="CM84" s="1"/>
  <c r="CX84"/>
  <c r="I85"/>
  <c r="K85"/>
  <c r="J85"/>
  <c r="L85"/>
  <c r="M85"/>
  <c r="N85"/>
  <c r="P85"/>
  <c r="Q85"/>
  <c r="R85"/>
  <c r="S85"/>
  <c r="T85"/>
  <c r="U85"/>
  <c r="V85"/>
  <c r="Y85"/>
  <c r="AE85"/>
  <c r="AF85"/>
  <c r="AG85"/>
  <c r="AK85"/>
  <c r="AN85"/>
  <c r="AR85"/>
  <c r="AS85"/>
  <c r="CD85"/>
  <c r="CJ85" s="1"/>
  <c r="AW85"/>
  <c r="BE85"/>
  <c r="BG85"/>
  <c r="BF85"/>
  <c r="BH85"/>
  <c r="CE85"/>
  <c r="CK85"/>
  <c r="CX85"/>
  <c r="I86"/>
  <c r="J86" s="1"/>
  <c r="K86"/>
  <c r="P86"/>
  <c r="Q86"/>
  <c r="R86"/>
  <c r="V86"/>
  <c r="Y86"/>
  <c r="AE86"/>
  <c r="AF86"/>
  <c r="AG86"/>
  <c r="AK86"/>
  <c r="AN86"/>
  <c r="AR86"/>
  <c r="AS86"/>
  <c r="CE86" s="1"/>
  <c r="CK86" s="1"/>
  <c r="AW86"/>
  <c r="BE86"/>
  <c r="BH86" s="1"/>
  <c r="BF86"/>
  <c r="I87"/>
  <c r="J87"/>
  <c r="K87"/>
  <c r="N87"/>
  <c r="Q87"/>
  <c r="R87"/>
  <c r="S87"/>
  <c r="T87"/>
  <c r="U87"/>
  <c r="V87"/>
  <c r="Y87"/>
  <c r="AE87"/>
  <c r="AF87"/>
  <c r="AG87"/>
  <c r="AK87"/>
  <c r="AN87"/>
  <c r="AR87"/>
  <c r="AS87"/>
  <c r="CE87" s="1"/>
  <c r="CK87" s="1"/>
  <c r="AW87"/>
  <c r="BE87"/>
  <c r="BH87" s="1"/>
  <c r="BF87"/>
  <c r="CX87"/>
  <c r="I88"/>
  <c r="Q88"/>
  <c r="R88"/>
  <c r="S88"/>
  <c r="T88"/>
  <c r="U88"/>
  <c r="V88"/>
  <c r="Y88"/>
  <c r="AE88"/>
  <c r="AF88"/>
  <c r="AG88"/>
  <c r="AK88"/>
  <c r="AN88"/>
  <c r="AR88"/>
  <c r="AS88"/>
  <c r="CG88"/>
  <c r="CM88" s="1"/>
  <c r="AW88"/>
  <c r="BE88"/>
  <c r="BH88"/>
  <c r="CO88" s="1"/>
  <c r="CP88"/>
  <c r="BF88"/>
  <c r="CD88"/>
  <c r="CJ88" s="1"/>
  <c r="CE88"/>
  <c r="CK88" s="1"/>
  <c r="CX88"/>
  <c r="I89"/>
  <c r="M89"/>
  <c r="P89"/>
  <c r="Q89"/>
  <c r="R89"/>
  <c r="U89"/>
  <c r="Y89"/>
  <c r="AE89"/>
  <c r="AF89"/>
  <c r="AG89"/>
  <c r="AK89"/>
  <c r="AN89"/>
  <c r="AR89"/>
  <c r="AS89"/>
  <c r="CD89" s="1"/>
  <c r="CJ89" s="1"/>
  <c r="AW89"/>
  <c r="BE89"/>
  <c r="BF89"/>
  <c r="CE89"/>
  <c r="CK89" s="1"/>
  <c r="CG89"/>
  <c r="CM89" s="1"/>
  <c r="I90"/>
  <c r="J90" s="1"/>
  <c r="K90"/>
  <c r="P90"/>
  <c r="Q90"/>
  <c r="R90"/>
  <c r="V90"/>
  <c r="Y90"/>
  <c r="AE90"/>
  <c r="AF90"/>
  <c r="AG90"/>
  <c r="AK90"/>
  <c r="AN90"/>
  <c r="AR90"/>
  <c r="AS90"/>
  <c r="CG90" s="1"/>
  <c r="CM90" s="1"/>
  <c r="AW90"/>
  <c r="BE90"/>
  <c r="BH90" s="1"/>
  <c r="CO90" s="1"/>
  <c r="CP90" s="1"/>
  <c r="BF90"/>
  <c r="I91"/>
  <c r="L91"/>
  <c r="J91"/>
  <c r="N91"/>
  <c r="P91"/>
  <c r="Q91"/>
  <c r="R91"/>
  <c r="S91"/>
  <c r="T91"/>
  <c r="U91"/>
  <c r="V91"/>
  <c r="Y91"/>
  <c r="AE91"/>
  <c r="AF91"/>
  <c r="AG91"/>
  <c r="AK91"/>
  <c r="AN91"/>
  <c r="AR91"/>
  <c r="AS91"/>
  <c r="CG91"/>
  <c r="CM91" s="1"/>
  <c r="CD91"/>
  <c r="CJ91" s="1"/>
  <c r="AW91"/>
  <c r="BE91"/>
  <c r="BH91"/>
  <c r="BF91"/>
  <c r="CE91"/>
  <c r="CK91" s="1"/>
  <c r="CX91"/>
  <c r="I92"/>
  <c r="J92"/>
  <c r="K92"/>
  <c r="M92"/>
  <c r="Q92"/>
  <c r="R92"/>
  <c r="S92"/>
  <c r="T92"/>
  <c r="U92"/>
  <c r="V92"/>
  <c r="Y92"/>
  <c r="AE92"/>
  <c r="AF92"/>
  <c r="AG92"/>
  <c r="AK92"/>
  <c r="AN92"/>
  <c r="AR92"/>
  <c r="AS92"/>
  <c r="CD92" s="1"/>
  <c r="CJ92" s="1"/>
  <c r="AW92"/>
  <c r="BE92"/>
  <c r="BH92" s="1"/>
  <c r="CO92" s="1"/>
  <c r="CP92" s="1"/>
  <c r="BF92"/>
  <c r="CX92"/>
  <c r="I93"/>
  <c r="Q93"/>
  <c r="R93"/>
  <c r="S93"/>
  <c r="T93"/>
  <c r="U93"/>
  <c r="V93"/>
  <c r="Y93"/>
  <c r="AE93"/>
  <c r="AF93"/>
  <c r="AG93"/>
  <c r="AK93"/>
  <c r="AN93"/>
  <c r="AR93"/>
  <c r="AS93"/>
  <c r="AW93"/>
  <c r="BE93"/>
  <c r="BH93" s="1"/>
  <c r="CO93" s="1"/>
  <c r="CP93" s="1"/>
  <c r="BF93"/>
  <c r="CX93"/>
  <c r="I94"/>
  <c r="K94"/>
  <c r="J94"/>
  <c r="P94"/>
  <c r="R94" s="1"/>
  <c r="Q94"/>
  <c r="Y94"/>
  <c r="AE94"/>
  <c r="AF94"/>
  <c r="AG94"/>
  <c r="AK94"/>
  <c r="AN94"/>
  <c r="AR94"/>
  <c r="AS94"/>
  <c r="CF94" s="1"/>
  <c r="CL94" s="1"/>
  <c r="AW94"/>
  <c r="BE94"/>
  <c r="BH94" s="1"/>
  <c r="BF94"/>
  <c r="I95"/>
  <c r="P95"/>
  <c r="Q95" s="1"/>
  <c r="CQ95"/>
  <c r="CR95"/>
  <c r="EZ95"/>
  <c r="CS95"/>
  <c r="FA95"/>
  <c r="CT95"/>
  <c r="CU95"/>
  <c r="CW95"/>
  <c r="EN95"/>
  <c r="ET95" s="1"/>
  <c r="FC95"/>
  <c r="I96"/>
  <c r="M96"/>
  <c r="J96"/>
  <c r="K96"/>
  <c r="P96"/>
  <c r="T96"/>
  <c r="Q96"/>
  <c r="R96"/>
  <c r="V96"/>
  <c r="Y96"/>
  <c r="AE96"/>
  <c r="AF96"/>
  <c r="AG96"/>
  <c r="AK96"/>
  <c r="AN96"/>
  <c r="AQ96"/>
  <c r="AS96" s="1"/>
  <c r="CE96" s="1"/>
  <c r="CK96" s="1"/>
  <c r="AR96"/>
  <c r="AW96"/>
  <c r="BE96"/>
  <c r="BF96"/>
  <c r="CX96"/>
  <c r="I97"/>
  <c r="M97"/>
  <c r="J97"/>
  <c r="K97"/>
  <c r="Q97"/>
  <c r="R97"/>
  <c r="S97"/>
  <c r="T97"/>
  <c r="U97"/>
  <c r="V97"/>
  <c r="Y97"/>
  <c r="AE97"/>
  <c r="AF97"/>
  <c r="AG97"/>
  <c r="AK97"/>
  <c r="AN97"/>
  <c r="AR97"/>
  <c r="AS97"/>
  <c r="CG97" s="1"/>
  <c r="CM97" s="1"/>
  <c r="AW97"/>
  <c r="BE97"/>
  <c r="BH97" s="1"/>
  <c r="BF97"/>
  <c r="CX97"/>
  <c r="I98"/>
  <c r="J98" s="1"/>
  <c r="K98"/>
  <c r="Q98"/>
  <c r="R98"/>
  <c r="S98"/>
  <c r="T98"/>
  <c r="U98"/>
  <c r="V98"/>
  <c r="Y98"/>
  <c r="AE98"/>
  <c r="AF98"/>
  <c r="AG98"/>
  <c r="AK98"/>
  <c r="AN98"/>
  <c r="AR98"/>
  <c r="AS98"/>
  <c r="CD98" s="1"/>
  <c r="CJ98" s="1"/>
  <c r="AW98"/>
  <c r="BE98"/>
  <c r="BH98" s="1"/>
  <c r="CO98" s="1"/>
  <c r="CP98" s="1"/>
  <c r="BF98"/>
  <c r="CX98"/>
  <c r="I99"/>
  <c r="P99"/>
  <c r="V99"/>
  <c r="Y99"/>
  <c r="AE99"/>
  <c r="AF99"/>
  <c r="AG99"/>
  <c r="AK99"/>
  <c r="AN99"/>
  <c r="AQ99"/>
  <c r="AR99"/>
  <c r="AS99"/>
  <c r="CD99"/>
  <c r="CJ99" s="1"/>
  <c r="AW99"/>
  <c r="BE99"/>
  <c r="BH99"/>
  <c r="BF99"/>
  <c r="CE99"/>
  <c r="CK99" s="1"/>
  <c r="CG99"/>
  <c r="CM99" s="1"/>
  <c r="I100"/>
  <c r="P100"/>
  <c r="V100"/>
  <c r="Y100"/>
  <c r="AE100"/>
  <c r="AF100"/>
  <c r="AG100"/>
  <c r="CO100" s="1"/>
  <c r="CP100" s="1"/>
  <c r="AK100"/>
  <c r="AN100"/>
  <c r="AQ100"/>
  <c r="AR100"/>
  <c r="AS100"/>
  <c r="CD100"/>
  <c r="CJ100" s="1"/>
  <c r="AW100"/>
  <c r="BE100"/>
  <c r="BH100"/>
  <c r="BF100"/>
  <c r="CE100"/>
  <c r="CK100" s="1"/>
  <c r="CG100"/>
  <c r="CM100" s="1"/>
  <c r="I101"/>
  <c r="P101"/>
  <c r="Y101"/>
  <c r="AE101"/>
  <c r="AF101"/>
  <c r="AG101"/>
  <c r="AK101"/>
  <c r="AN101"/>
  <c r="AQ101"/>
  <c r="AR101" s="1"/>
  <c r="AS101"/>
  <c r="CD101" s="1"/>
  <c r="CJ101" s="1"/>
  <c r="AW101"/>
  <c r="BE101"/>
  <c r="BH101" s="1"/>
  <c r="BF101"/>
  <c r="I102"/>
  <c r="P102"/>
  <c r="V102" s="1"/>
  <c r="Y102"/>
  <c r="AE102"/>
  <c r="AF102"/>
  <c r="AG102"/>
  <c r="AK102"/>
  <c r="AN102"/>
  <c r="AR102"/>
  <c r="AS102"/>
  <c r="CH102"/>
  <c r="CN102" s="1"/>
  <c r="AW102"/>
  <c r="BE102"/>
  <c r="BF102"/>
  <c r="CD102"/>
  <c r="CJ102"/>
  <c r="CE102"/>
  <c r="CK102"/>
  <c r="CF102"/>
  <c r="CL102"/>
  <c r="CG102"/>
  <c r="CM102"/>
  <c r="I103"/>
  <c r="J103"/>
  <c r="K103"/>
  <c r="M103"/>
  <c r="P103"/>
  <c r="R103"/>
  <c r="Q103"/>
  <c r="T103"/>
  <c r="Y103"/>
  <c r="AE103"/>
  <c r="AF103"/>
  <c r="AG103"/>
  <c r="AK103"/>
  <c r="AN103"/>
  <c r="AQ103"/>
  <c r="AR103"/>
  <c r="AS103"/>
  <c r="CG103"/>
  <c r="CM103" s="1"/>
  <c r="AW103"/>
  <c r="BE103"/>
  <c r="BH103"/>
  <c r="BF103"/>
  <c r="CD103"/>
  <c r="CJ103" s="1"/>
  <c r="CE103"/>
  <c r="CK103" s="1"/>
  <c r="I104"/>
  <c r="P104"/>
  <c r="Q104"/>
  <c r="CQ104"/>
  <c r="CR104"/>
  <c r="CS104"/>
  <c r="CT104"/>
  <c r="FB104" s="1"/>
  <c r="CU104"/>
  <c r="CW104"/>
  <c r="EN104"/>
  <c r="ET104" s="1"/>
  <c r="I105"/>
  <c r="M105" s="1"/>
  <c r="J105"/>
  <c r="P105"/>
  <c r="T105"/>
  <c r="Q105"/>
  <c r="V105"/>
  <c r="Y105"/>
  <c r="AE105"/>
  <c r="AF105"/>
  <c r="AG105"/>
  <c r="AK105"/>
  <c r="AN105"/>
  <c r="AQ105"/>
  <c r="AW105"/>
  <c r="BE105"/>
  <c r="BF105"/>
  <c r="BG105"/>
  <c r="BH105"/>
  <c r="CX105"/>
  <c r="I106"/>
  <c r="M106" s="1"/>
  <c r="J106"/>
  <c r="Q106"/>
  <c r="R106"/>
  <c r="S106"/>
  <c r="T106"/>
  <c r="U106"/>
  <c r="V106"/>
  <c r="Y106"/>
  <c r="AE106"/>
  <c r="AF106"/>
  <c r="AG106"/>
  <c r="AN106"/>
  <c r="AR106"/>
  <c r="AS106"/>
  <c r="AW106"/>
  <c r="BH106"/>
  <c r="BF106"/>
  <c r="BG106"/>
  <c r="CF106"/>
  <c r="CL106" s="1"/>
  <c r="CX106"/>
  <c r="I107"/>
  <c r="J107"/>
  <c r="K107"/>
  <c r="L107"/>
  <c r="M107"/>
  <c r="N107"/>
  <c r="P107"/>
  <c r="R107"/>
  <c r="Q107"/>
  <c r="S107"/>
  <c r="T107"/>
  <c r="U107"/>
  <c r="Y107"/>
  <c r="AE107"/>
  <c r="AF107"/>
  <c r="AG107"/>
  <c r="AK107"/>
  <c r="AN107"/>
  <c r="AQ107"/>
  <c r="AR107"/>
  <c r="AS107"/>
  <c r="CG107"/>
  <c r="CM107" s="1"/>
  <c r="AW107"/>
  <c r="BE107"/>
  <c r="BH107"/>
  <c r="BF107"/>
  <c r="BG107"/>
  <c r="CD107"/>
  <c r="CJ107"/>
  <c r="CE107"/>
  <c r="CF107"/>
  <c r="CL107" s="1"/>
  <c r="CH107"/>
  <c r="CN107" s="1"/>
  <c r="CK107"/>
  <c r="CX107"/>
  <c r="I108"/>
  <c r="P108"/>
  <c r="Q108"/>
  <c r="R108"/>
  <c r="T108"/>
  <c r="U108"/>
  <c r="V108"/>
  <c r="Y108"/>
  <c r="AE108"/>
  <c r="AF108"/>
  <c r="AG108"/>
  <c r="AK108"/>
  <c r="AN108"/>
  <c r="AQ108"/>
  <c r="AW108"/>
  <c r="BE108"/>
  <c r="BH108"/>
  <c r="BF108"/>
  <c r="BG108"/>
  <c r="CX108"/>
  <c r="I109"/>
  <c r="L109" s="1"/>
  <c r="J109"/>
  <c r="Q109"/>
  <c r="R109"/>
  <c r="S109"/>
  <c r="T109"/>
  <c r="U109"/>
  <c r="V109"/>
  <c r="Y109"/>
  <c r="AE109"/>
  <c r="AF109"/>
  <c r="AG109"/>
  <c r="AK109"/>
  <c r="AN109"/>
  <c r="AQ109"/>
  <c r="AS109"/>
  <c r="AR109"/>
  <c r="AW109"/>
  <c r="BE109"/>
  <c r="BF109"/>
  <c r="CX109"/>
  <c r="I110"/>
  <c r="J110" s="1"/>
  <c r="K110"/>
  <c r="P110"/>
  <c r="Q110"/>
  <c r="R110"/>
  <c r="Y110"/>
  <c r="AE110"/>
  <c r="AF110"/>
  <c r="AG110"/>
  <c r="AK110"/>
  <c r="AN110"/>
  <c r="AR110"/>
  <c r="AS110"/>
  <c r="CG110"/>
  <c r="CM110" s="1"/>
  <c r="AW110"/>
  <c r="BE110"/>
  <c r="BH110"/>
  <c r="CO110" s="1"/>
  <c r="CP110" s="1"/>
  <c r="BF110"/>
  <c r="CD110"/>
  <c r="CJ110" s="1"/>
  <c r="CE110"/>
  <c r="CK110" s="1"/>
  <c r="I111"/>
  <c r="L111" s="1"/>
  <c r="J111"/>
  <c r="P111"/>
  <c r="Q111"/>
  <c r="R111"/>
  <c r="T111"/>
  <c r="V111"/>
  <c r="Y111"/>
  <c r="AE111"/>
  <c r="AF111"/>
  <c r="AG111"/>
  <c r="AK111"/>
  <c r="AN111"/>
  <c r="AQ111"/>
  <c r="AS111" s="1"/>
  <c r="AR111"/>
  <c r="AW111"/>
  <c r="BE111"/>
  <c r="BF111"/>
  <c r="CX111"/>
  <c r="I112"/>
  <c r="J112"/>
  <c r="K112"/>
  <c r="N112"/>
  <c r="P112"/>
  <c r="T112"/>
  <c r="Y112"/>
  <c r="AE112"/>
  <c r="AF112"/>
  <c r="AK112"/>
  <c r="AN112"/>
  <c r="AR112"/>
  <c r="AS112"/>
  <c r="AW112"/>
  <c r="BE112"/>
  <c r="BH112"/>
  <c r="BF112"/>
  <c r="CE112"/>
  <c r="CK112" s="1"/>
  <c r="CG112"/>
  <c r="CM112" s="1"/>
  <c r="I113"/>
  <c r="P113"/>
  <c r="V113"/>
  <c r="Y113"/>
  <c r="AE113"/>
  <c r="AF113"/>
  <c r="AG113"/>
  <c r="AK113"/>
  <c r="AN113"/>
  <c r="AQ113"/>
  <c r="AR113"/>
  <c r="AS113"/>
  <c r="CD113"/>
  <c r="CJ113" s="1"/>
  <c r="AW113"/>
  <c r="BE113"/>
  <c r="BH113"/>
  <c r="BF113"/>
  <c r="BG113"/>
  <c r="CE113"/>
  <c r="CK113"/>
  <c r="CG113"/>
  <c r="CM113"/>
  <c r="I114"/>
  <c r="Q114"/>
  <c r="R114"/>
  <c r="S114"/>
  <c r="T114"/>
  <c r="U114"/>
  <c r="V114"/>
  <c r="Y114"/>
  <c r="AE114"/>
  <c r="AF114"/>
  <c r="AG114"/>
  <c r="AK114"/>
  <c r="AN114"/>
  <c r="AQ114"/>
  <c r="AR114" s="1"/>
  <c r="AS114"/>
  <c r="CD114" s="1"/>
  <c r="CJ114" s="1"/>
  <c r="AW114"/>
  <c r="BE114"/>
  <c r="BH114" s="1"/>
  <c r="BF114"/>
  <c r="CX114"/>
  <c r="I115"/>
  <c r="M115" s="1"/>
  <c r="L115"/>
  <c r="Q115"/>
  <c r="R115"/>
  <c r="S115"/>
  <c r="T115"/>
  <c r="U115"/>
  <c r="V115"/>
  <c r="Y115"/>
  <c r="AE115"/>
  <c r="AF115"/>
  <c r="AG115"/>
  <c r="AK115"/>
  <c r="AN115"/>
  <c r="AR115"/>
  <c r="AS115"/>
  <c r="CD115" s="1"/>
  <c r="CJ115" s="1"/>
  <c r="AW115"/>
  <c r="BH115"/>
  <c r="BF115"/>
  <c r="BG115"/>
  <c r="CX115"/>
  <c r="I116"/>
  <c r="J116" s="1"/>
  <c r="K116"/>
  <c r="Q116"/>
  <c r="R116"/>
  <c r="S116"/>
  <c r="T116"/>
  <c r="U116"/>
  <c r="V116"/>
  <c r="Y116"/>
  <c r="AE116"/>
  <c r="AF116"/>
  <c r="AG116"/>
  <c r="AK116"/>
  <c r="AN116"/>
  <c r="AR116"/>
  <c r="AS116"/>
  <c r="CD116"/>
  <c r="CJ116" s="1"/>
  <c r="AW116"/>
  <c r="BF116"/>
  <c r="CF116"/>
  <c r="CL116" s="1"/>
  <c r="CG116"/>
  <c r="CM116" s="1"/>
  <c r="CH116"/>
  <c r="CN116" s="1"/>
  <c r="CX116"/>
  <c r="I117"/>
  <c r="L117"/>
  <c r="J117"/>
  <c r="M117"/>
  <c r="N117"/>
  <c r="P117"/>
  <c r="V117" s="1"/>
  <c r="Y117"/>
  <c r="AE117"/>
  <c r="AF117"/>
  <c r="AG117"/>
  <c r="AK117"/>
  <c r="AN117"/>
  <c r="AR117"/>
  <c r="AS117"/>
  <c r="CD117"/>
  <c r="CJ117" s="1"/>
  <c r="AW117"/>
  <c r="BE117"/>
  <c r="BH117"/>
  <c r="BF117"/>
  <c r="CE117"/>
  <c r="CK117" s="1"/>
  <c r="CG117"/>
  <c r="CM117" s="1"/>
  <c r="I118"/>
  <c r="J118" s="1"/>
  <c r="K118"/>
  <c r="P118"/>
  <c r="Y118"/>
  <c r="AE118"/>
  <c r="AF118"/>
  <c r="AG118"/>
  <c r="AK118"/>
  <c r="AN118"/>
  <c r="AR118"/>
  <c r="AS118"/>
  <c r="CH118"/>
  <c r="CN118" s="1"/>
  <c r="AW118"/>
  <c r="BE118"/>
  <c r="BF118"/>
  <c r="CD118"/>
  <c r="CJ118"/>
  <c r="CE118"/>
  <c r="CK118"/>
  <c r="CF118"/>
  <c r="CL118"/>
  <c r="CG118"/>
  <c r="CM118"/>
  <c r="I119"/>
  <c r="J119"/>
  <c r="K119"/>
  <c r="L119"/>
  <c r="M119"/>
  <c r="N119"/>
  <c r="P119"/>
  <c r="R119"/>
  <c r="Q119"/>
  <c r="S119"/>
  <c r="T119"/>
  <c r="U119"/>
  <c r="Y119"/>
  <c r="AE119"/>
  <c r="AF119"/>
  <c r="AG119"/>
  <c r="AK119"/>
  <c r="AN119"/>
  <c r="AR119"/>
  <c r="AS119"/>
  <c r="AW119"/>
  <c r="BE119"/>
  <c r="BH119" s="1"/>
  <c r="BF119"/>
  <c r="CX119"/>
  <c r="I120"/>
  <c r="P120"/>
  <c r="Q120"/>
  <c r="CQ120"/>
  <c r="CR120"/>
  <c r="CS120"/>
  <c r="CT120"/>
  <c r="FB120" s="1"/>
  <c r="CU120"/>
  <c r="CW120"/>
  <c r="EO120" s="1"/>
  <c r="EU120" s="1"/>
  <c r="I121"/>
  <c r="J121" s="1"/>
  <c r="K121"/>
  <c r="M121"/>
  <c r="Q121"/>
  <c r="R121"/>
  <c r="S121"/>
  <c r="T121"/>
  <c r="U121"/>
  <c r="V121"/>
  <c r="Y121"/>
  <c r="AE121"/>
  <c r="AF121"/>
  <c r="AG121"/>
  <c r="AK121"/>
  <c r="AN121"/>
  <c r="AQ121"/>
  <c r="AR121" s="1"/>
  <c r="AS121"/>
  <c r="CD121" s="1"/>
  <c r="CJ121" s="1"/>
  <c r="AW121"/>
  <c r="BE121"/>
  <c r="BH121" s="1"/>
  <c r="BF121"/>
  <c r="CE121"/>
  <c r="CK121" s="1"/>
  <c r="CG121"/>
  <c r="CM121" s="1"/>
  <c r="CX121"/>
  <c r="I122"/>
  <c r="P122"/>
  <c r="V122" s="1"/>
  <c r="Y122"/>
  <c r="AE122"/>
  <c r="AF122"/>
  <c r="AG122"/>
  <c r="AK122"/>
  <c r="AN122"/>
  <c r="AQ122"/>
  <c r="AR122" s="1"/>
  <c r="AS122"/>
  <c r="CD122" s="1"/>
  <c r="CJ122" s="1"/>
  <c r="AW122"/>
  <c r="BE122"/>
  <c r="BH122" s="1"/>
  <c r="BF122"/>
  <c r="CE122"/>
  <c r="CK122" s="1"/>
  <c r="CG122"/>
  <c r="CM122" s="1"/>
  <c r="I123"/>
  <c r="Q123"/>
  <c r="R123"/>
  <c r="S123"/>
  <c r="T123"/>
  <c r="U123"/>
  <c r="V123"/>
  <c r="Y123"/>
  <c r="AE123"/>
  <c r="AF123"/>
  <c r="AG123"/>
  <c r="AK123"/>
  <c r="AN123"/>
  <c r="AQ123"/>
  <c r="AR123"/>
  <c r="AS123"/>
  <c r="CG123"/>
  <c r="CM123" s="1"/>
  <c r="AW123"/>
  <c r="BE123"/>
  <c r="BH123"/>
  <c r="BF123"/>
  <c r="CX123"/>
  <c r="I124"/>
  <c r="M124"/>
  <c r="P124"/>
  <c r="Q124"/>
  <c r="R124"/>
  <c r="Y124"/>
  <c r="AE124"/>
  <c r="AF124"/>
  <c r="AG124"/>
  <c r="AK124"/>
  <c r="AN124"/>
  <c r="AQ124"/>
  <c r="AW124"/>
  <c r="BE124"/>
  <c r="BH124" s="1"/>
  <c r="CO124" s="1"/>
  <c r="CP124" s="1"/>
  <c r="BF124"/>
  <c r="I125"/>
  <c r="L125"/>
  <c r="J125"/>
  <c r="N125"/>
  <c r="P125"/>
  <c r="Q125"/>
  <c r="R125"/>
  <c r="T125"/>
  <c r="V125"/>
  <c r="Y125"/>
  <c r="AE125"/>
  <c r="AF125"/>
  <c r="AG125"/>
  <c r="AK125"/>
  <c r="AN125"/>
  <c r="AQ125"/>
  <c r="AR125" s="1"/>
  <c r="AS125"/>
  <c r="CG125" s="1"/>
  <c r="CM125" s="1"/>
  <c r="AW125"/>
  <c r="BE125"/>
  <c r="BH125" s="1"/>
  <c r="BF125"/>
  <c r="CX125"/>
  <c r="Q126"/>
  <c r="R126"/>
  <c r="S126"/>
  <c r="T126"/>
  <c r="U126"/>
  <c r="V126"/>
  <c r="Y126"/>
  <c r="AE126"/>
  <c r="AF126"/>
  <c r="AG126"/>
  <c r="AK126"/>
  <c r="AN126"/>
  <c r="AR126"/>
  <c r="AS126"/>
  <c r="CD126"/>
  <c r="CJ126" s="1"/>
  <c r="AW126"/>
  <c r="BF126"/>
  <c r="CX126"/>
  <c r="I127"/>
  <c r="J127"/>
  <c r="K127"/>
  <c r="P127"/>
  <c r="R127" s="1"/>
  <c r="Q127"/>
  <c r="Y127"/>
  <c r="AE127"/>
  <c r="AF127"/>
  <c r="AG127"/>
  <c r="AK127"/>
  <c r="AN127"/>
  <c r="AQ127"/>
  <c r="AR127"/>
  <c r="AS127"/>
  <c r="AW127"/>
  <c r="BE127"/>
  <c r="BH127"/>
  <c r="BF127"/>
  <c r="I128"/>
  <c r="J128" s="1"/>
  <c r="K128"/>
  <c r="Q128"/>
  <c r="R128"/>
  <c r="S128"/>
  <c r="T128"/>
  <c r="U128"/>
  <c r="V128"/>
  <c r="Y128"/>
  <c r="AE128"/>
  <c r="AF128"/>
  <c r="AG128"/>
  <c r="AK128"/>
  <c r="AN128"/>
  <c r="AQ128"/>
  <c r="AW128"/>
  <c r="BE128"/>
  <c r="BG128" s="1"/>
  <c r="BF128"/>
  <c r="CX128"/>
  <c r="I129"/>
  <c r="M129" s="1"/>
  <c r="K129"/>
  <c r="Q129"/>
  <c r="R129"/>
  <c r="S129"/>
  <c r="T129"/>
  <c r="U129"/>
  <c r="V129"/>
  <c r="Y129"/>
  <c r="AE129"/>
  <c r="AF129"/>
  <c r="AG129"/>
  <c r="AK129"/>
  <c r="AN129"/>
  <c r="AQ129"/>
  <c r="AW129"/>
  <c r="BE129"/>
  <c r="BH129"/>
  <c r="BF129"/>
  <c r="CX129"/>
  <c r="I130"/>
  <c r="K130"/>
  <c r="J130"/>
  <c r="M130"/>
  <c r="P130"/>
  <c r="Q130"/>
  <c r="R130"/>
  <c r="T130"/>
  <c r="V130"/>
  <c r="Y130"/>
  <c r="AE130"/>
  <c r="AF130"/>
  <c r="AG130"/>
  <c r="AK130"/>
  <c r="AN130"/>
  <c r="AQ130"/>
  <c r="AS130" s="1"/>
  <c r="CD130" s="1"/>
  <c r="CJ130" s="1"/>
  <c r="AR130"/>
  <c r="AW130"/>
  <c r="BE130"/>
  <c r="BF130"/>
  <c r="I131"/>
  <c r="J131" s="1"/>
  <c r="K131"/>
  <c r="Q131"/>
  <c r="R131"/>
  <c r="S131"/>
  <c r="T131"/>
  <c r="U131"/>
  <c r="V131"/>
  <c r="Y131"/>
  <c r="AE131"/>
  <c r="AF131"/>
  <c r="AG131"/>
  <c r="AK131"/>
  <c r="AN131"/>
  <c r="AQ131"/>
  <c r="AR131"/>
  <c r="AW131"/>
  <c r="BE131"/>
  <c r="BF131"/>
  <c r="CX131"/>
  <c r="I132"/>
  <c r="K132"/>
  <c r="M132"/>
  <c r="P132"/>
  <c r="R132" s="1"/>
  <c r="T132"/>
  <c r="Y132"/>
  <c r="AE132"/>
  <c r="AF132"/>
  <c r="AG132"/>
  <c r="AK132"/>
  <c r="AN132"/>
  <c r="AQ132"/>
  <c r="AR132" s="1"/>
  <c r="AW132"/>
  <c r="BE132"/>
  <c r="BF132"/>
  <c r="I133"/>
  <c r="K133" s="1"/>
  <c r="M133"/>
  <c r="P133"/>
  <c r="R133"/>
  <c r="T133"/>
  <c r="Y133"/>
  <c r="AE133"/>
  <c r="AF133"/>
  <c r="AG133"/>
  <c r="AK133"/>
  <c r="AN133"/>
  <c r="AQ133"/>
  <c r="AR133" s="1"/>
  <c r="AW133"/>
  <c r="BE133"/>
  <c r="BF133"/>
  <c r="I134"/>
  <c r="K134"/>
  <c r="M134"/>
  <c r="P134"/>
  <c r="R134" s="1"/>
  <c r="T134"/>
  <c r="Y134"/>
  <c r="AE134"/>
  <c r="AF134"/>
  <c r="AG134"/>
  <c r="AK134"/>
  <c r="AN134"/>
  <c r="AQ134"/>
  <c r="AR134" s="1"/>
  <c r="AW134"/>
  <c r="BE134"/>
  <c r="BF134"/>
  <c r="I135"/>
  <c r="K135" s="1"/>
  <c r="M135"/>
  <c r="Q135"/>
  <c r="R135"/>
  <c r="S135"/>
  <c r="T135"/>
  <c r="U135"/>
  <c r="V135"/>
  <c r="Y135"/>
  <c r="AE135"/>
  <c r="AF135"/>
  <c r="AG135"/>
  <c r="AK135"/>
  <c r="AN135"/>
  <c r="AQ135"/>
  <c r="AR135"/>
  <c r="AS135"/>
  <c r="CG135"/>
  <c r="CM135" s="1"/>
  <c r="AW135"/>
  <c r="BE135"/>
  <c r="BH135"/>
  <c r="BF135"/>
  <c r="CX135"/>
  <c r="I136"/>
  <c r="M136"/>
  <c r="Q136"/>
  <c r="R136"/>
  <c r="S136"/>
  <c r="T136"/>
  <c r="U136"/>
  <c r="V136"/>
  <c r="Y136"/>
  <c r="AE136"/>
  <c r="AF136"/>
  <c r="AG136"/>
  <c r="AK136"/>
  <c r="AN136"/>
  <c r="AQ136"/>
  <c r="AR136"/>
  <c r="AW136"/>
  <c r="BE136"/>
  <c r="BG136" s="1"/>
  <c r="BF136"/>
  <c r="CX136"/>
  <c r="I137"/>
  <c r="P137"/>
  <c r="Q137"/>
  <c r="CQ137"/>
  <c r="CR137"/>
  <c r="EZ137" s="1"/>
  <c r="CS137"/>
  <c r="CT137"/>
  <c r="CU137"/>
  <c r="CW137"/>
  <c r="EO137" s="1"/>
  <c r="EU137" s="1"/>
  <c r="FB137"/>
  <c r="I138"/>
  <c r="J138"/>
  <c r="K138"/>
  <c r="M138"/>
  <c r="Q138"/>
  <c r="R138"/>
  <c r="S138"/>
  <c r="T138"/>
  <c r="U138"/>
  <c r="V138"/>
  <c r="Y138"/>
  <c r="AE138"/>
  <c r="AF138"/>
  <c r="AG138"/>
  <c r="AK138"/>
  <c r="AN138"/>
  <c r="AQ138"/>
  <c r="AW138"/>
  <c r="BE138"/>
  <c r="BH138"/>
  <c r="BF138"/>
  <c r="BG138"/>
  <c r="CX138"/>
  <c r="I139"/>
  <c r="K139" s="1"/>
  <c r="J139"/>
  <c r="P139"/>
  <c r="R139"/>
  <c r="Q139"/>
  <c r="Y139"/>
  <c r="AE139"/>
  <c r="AF139"/>
  <c r="AG139"/>
  <c r="AK139"/>
  <c r="AN139"/>
  <c r="AR139"/>
  <c r="AS139"/>
  <c r="CF139"/>
  <c r="CL139" s="1"/>
  <c r="AW139"/>
  <c r="BE139"/>
  <c r="BH139"/>
  <c r="BF139"/>
  <c r="I140"/>
  <c r="Q140"/>
  <c r="R140"/>
  <c r="S140"/>
  <c r="T140"/>
  <c r="U140"/>
  <c r="V140"/>
  <c r="Y140"/>
  <c r="AE140"/>
  <c r="AF140"/>
  <c r="AG140"/>
  <c r="AK140"/>
  <c r="AN140"/>
  <c r="AR140"/>
  <c r="AS140"/>
  <c r="CF140" s="1"/>
  <c r="CL140" s="1"/>
  <c r="AW140"/>
  <c r="BE140"/>
  <c r="BH140" s="1"/>
  <c r="BF140"/>
  <c r="CX140"/>
  <c r="I141"/>
  <c r="J141" s="1"/>
  <c r="K141"/>
  <c r="P141"/>
  <c r="R141" s="1"/>
  <c r="Q141"/>
  <c r="Y141"/>
  <c r="AE141"/>
  <c r="AF141"/>
  <c r="AG141"/>
  <c r="AK141"/>
  <c r="AN141"/>
  <c r="AR141"/>
  <c r="AS141"/>
  <c r="AW141"/>
  <c r="BE141"/>
  <c r="BH141"/>
  <c r="BF141"/>
  <c r="BG141"/>
  <c r="I142"/>
  <c r="K142"/>
  <c r="J142"/>
  <c r="Q142"/>
  <c r="R142"/>
  <c r="S142"/>
  <c r="T142"/>
  <c r="U142"/>
  <c r="V142"/>
  <c r="Y142"/>
  <c r="AE142"/>
  <c r="AF142"/>
  <c r="AG142"/>
  <c r="AK142"/>
  <c r="AN142"/>
  <c r="AR142"/>
  <c r="AS142"/>
  <c r="CD142"/>
  <c r="CJ142" s="1"/>
  <c r="AW142"/>
  <c r="BF142"/>
  <c r="CX142"/>
  <c r="I143"/>
  <c r="J143"/>
  <c r="K143"/>
  <c r="P143"/>
  <c r="Q143" s="1"/>
  <c r="R143"/>
  <c r="Y143"/>
  <c r="AE143"/>
  <c r="AF143"/>
  <c r="AG143"/>
  <c r="AK143"/>
  <c r="AN143"/>
  <c r="AR143"/>
  <c r="AS143"/>
  <c r="CG143" s="1"/>
  <c r="CM143" s="1"/>
  <c r="AW143"/>
  <c r="BE143"/>
  <c r="BH143" s="1"/>
  <c r="CO143" s="1"/>
  <c r="CP143" s="1"/>
  <c r="BF143"/>
  <c r="CD143"/>
  <c r="CJ143" s="1"/>
  <c r="CE143"/>
  <c r="CK143" s="1"/>
  <c r="I144"/>
  <c r="K144" s="1"/>
  <c r="J144"/>
  <c r="P144"/>
  <c r="Q144"/>
  <c r="R144"/>
  <c r="V144"/>
  <c r="Y144"/>
  <c r="AE144"/>
  <c r="AF144"/>
  <c r="AG144"/>
  <c r="AK144"/>
  <c r="AN144"/>
  <c r="AR144"/>
  <c r="AS144"/>
  <c r="CD144" s="1"/>
  <c r="CJ144" s="1"/>
  <c r="AW144"/>
  <c r="BE144"/>
  <c r="BG144" s="1"/>
  <c r="BF144"/>
  <c r="I145"/>
  <c r="J145"/>
  <c r="K145"/>
  <c r="P145"/>
  <c r="Q145" s="1"/>
  <c r="R145"/>
  <c r="Y145"/>
  <c r="AE145"/>
  <c r="AF145"/>
  <c r="AG145"/>
  <c r="AN145"/>
  <c r="AR145"/>
  <c r="AS145"/>
  <c r="CE145" s="1"/>
  <c r="CK145" s="1"/>
  <c r="AW145"/>
  <c r="BE145"/>
  <c r="BH145" s="1"/>
  <c r="BF145"/>
  <c r="CG145"/>
  <c r="CM145" s="1"/>
  <c r="I146"/>
  <c r="M146" s="1"/>
  <c r="J146"/>
  <c r="P146"/>
  <c r="T146"/>
  <c r="Q146"/>
  <c r="Y146"/>
  <c r="AE146"/>
  <c r="AF146"/>
  <c r="AG146"/>
  <c r="AK146"/>
  <c r="AN146"/>
  <c r="AR146"/>
  <c r="AS146"/>
  <c r="AW146"/>
  <c r="BE146"/>
  <c r="BH146"/>
  <c r="BF146"/>
  <c r="BG146"/>
  <c r="I147"/>
  <c r="M147"/>
  <c r="Q147"/>
  <c r="R147"/>
  <c r="S147"/>
  <c r="T147"/>
  <c r="U147"/>
  <c r="V147"/>
  <c r="Y147"/>
  <c r="AE147"/>
  <c r="AF147"/>
  <c r="AG147"/>
  <c r="AK147"/>
  <c r="AN147"/>
  <c r="AR147"/>
  <c r="AS147"/>
  <c r="CF147" s="1"/>
  <c r="CL147" s="1"/>
  <c r="AW147"/>
  <c r="BE147"/>
  <c r="BH147" s="1"/>
  <c r="BF147"/>
  <c r="CX147"/>
  <c r="I148"/>
  <c r="P148"/>
  <c r="Q148"/>
  <c r="CQ148"/>
  <c r="EY148"/>
  <c r="CR148"/>
  <c r="CS148"/>
  <c r="CT148"/>
  <c r="CU148"/>
  <c r="CW148"/>
  <c r="ER148"/>
  <c r="EZ148"/>
  <c r="FB148"/>
  <c r="I149"/>
  <c r="K149"/>
  <c r="J149"/>
  <c r="M149"/>
  <c r="P149"/>
  <c r="R149"/>
  <c r="Q149"/>
  <c r="T149"/>
  <c r="V149"/>
  <c r="Y149"/>
  <c r="AE149"/>
  <c r="AF149"/>
  <c r="AG149"/>
  <c r="AK149"/>
  <c r="AN149"/>
  <c r="AR149"/>
  <c r="AS149"/>
  <c r="AW149"/>
  <c r="BE149"/>
  <c r="BH149"/>
  <c r="BF149"/>
  <c r="BG149"/>
  <c r="I150"/>
  <c r="M150"/>
  <c r="P150"/>
  <c r="Q150"/>
  <c r="R150"/>
  <c r="T150"/>
  <c r="U150"/>
  <c r="V150"/>
  <c r="Y150"/>
  <c r="AE150"/>
  <c r="AF150"/>
  <c r="AG150"/>
  <c r="AK150"/>
  <c r="AN150"/>
  <c r="AR150"/>
  <c r="AS150"/>
  <c r="CD150" s="1"/>
  <c r="CJ150" s="1"/>
  <c r="AW150"/>
  <c r="BE150"/>
  <c r="BF150"/>
  <c r="CE150"/>
  <c r="CK150" s="1"/>
  <c r="CG150"/>
  <c r="CM150" s="1"/>
  <c r="CX150"/>
  <c r="I151"/>
  <c r="J151"/>
  <c r="K151"/>
  <c r="P151"/>
  <c r="Q151" s="1"/>
  <c r="R151"/>
  <c r="Y151"/>
  <c r="AE151"/>
  <c r="AF151"/>
  <c r="AK151"/>
  <c r="AN151"/>
  <c r="AR151"/>
  <c r="AS151"/>
  <c r="CU151"/>
  <c r="FC151" s="1"/>
  <c r="AW151"/>
  <c r="BH151"/>
  <c r="BF151"/>
  <c r="CD151"/>
  <c r="CJ151" s="1"/>
  <c r="CE151"/>
  <c r="CK151" s="1"/>
  <c r="I152"/>
  <c r="K152" s="1"/>
  <c r="J152"/>
  <c r="P152"/>
  <c r="Q152" s="1"/>
  <c r="R152"/>
  <c r="V152"/>
  <c r="Y152"/>
  <c r="AE152"/>
  <c r="AF152"/>
  <c r="AG152"/>
  <c r="AK152"/>
  <c r="AN152"/>
  <c r="AR152"/>
  <c r="AS152"/>
  <c r="CG152" s="1"/>
  <c r="CM152" s="1"/>
  <c r="AW152"/>
  <c r="BG152"/>
  <c r="BF152"/>
  <c r="BH152"/>
  <c r="I153"/>
  <c r="J153"/>
  <c r="K153"/>
  <c r="P153"/>
  <c r="Q153" s="1"/>
  <c r="R153"/>
  <c r="Y153"/>
  <c r="AE153"/>
  <c r="AF153"/>
  <c r="AG153"/>
  <c r="AK153"/>
  <c r="AN153"/>
  <c r="AR153"/>
  <c r="AS153"/>
  <c r="CE153"/>
  <c r="CK153" s="1"/>
  <c r="AW153"/>
  <c r="BH153"/>
  <c r="BF153"/>
  <c r="BG153"/>
  <c r="I154"/>
  <c r="J154" s="1"/>
  <c r="K154"/>
  <c r="N154"/>
  <c r="P154"/>
  <c r="T154"/>
  <c r="Y154"/>
  <c r="AE154"/>
  <c r="AF154"/>
  <c r="AK154"/>
  <c r="AN154"/>
  <c r="AR154"/>
  <c r="AS154"/>
  <c r="AW154"/>
  <c r="BH154"/>
  <c r="BF154"/>
  <c r="BG154"/>
  <c r="I155"/>
  <c r="P155"/>
  <c r="V155"/>
  <c r="Y155"/>
  <c r="AE155"/>
  <c r="AF155"/>
  <c r="AG155"/>
  <c r="AK155"/>
  <c r="AN155"/>
  <c r="AR155"/>
  <c r="AS155"/>
  <c r="CD155" s="1"/>
  <c r="CJ155" s="1"/>
  <c r="AW155"/>
  <c r="BF155"/>
  <c r="I156"/>
  <c r="J156"/>
  <c r="K156"/>
  <c r="P156"/>
  <c r="R156" s="1"/>
  <c r="Q156"/>
  <c r="Y156"/>
  <c r="AE156"/>
  <c r="AF156"/>
  <c r="AG156"/>
  <c r="BH156"/>
  <c r="AK156"/>
  <c r="AN156"/>
  <c r="CO156"/>
  <c r="CP156" s="1"/>
  <c r="AR156"/>
  <c r="AS156"/>
  <c r="AW156"/>
  <c r="BF156"/>
  <c r="BG156"/>
  <c r="I157"/>
  <c r="K157" s="1"/>
  <c r="J157"/>
  <c r="P157"/>
  <c r="R157" s="1"/>
  <c r="Q157"/>
  <c r="V157"/>
  <c r="Y157"/>
  <c r="AE157"/>
  <c r="AF157"/>
  <c r="AG157"/>
  <c r="AK157"/>
  <c r="AN157"/>
  <c r="AR157"/>
  <c r="AS157"/>
  <c r="CF157" s="1"/>
  <c r="CL157" s="1"/>
  <c r="AW157"/>
  <c r="BH157"/>
  <c r="BF157"/>
  <c r="BG157"/>
  <c r="I158"/>
  <c r="M158"/>
  <c r="Q158"/>
  <c r="R158"/>
  <c r="S158"/>
  <c r="T158"/>
  <c r="U158"/>
  <c r="V158"/>
  <c r="Y158"/>
  <c r="AE158"/>
  <c r="AF158"/>
  <c r="AG158"/>
  <c r="AK158"/>
  <c r="AN158"/>
  <c r="AR158"/>
  <c r="AS158"/>
  <c r="AW158"/>
  <c r="BH158"/>
  <c r="BF158"/>
  <c r="BG158"/>
  <c r="CX158"/>
  <c r="I159"/>
  <c r="J159" s="1"/>
  <c r="K159"/>
  <c r="M159"/>
  <c r="P159"/>
  <c r="R159" s="1"/>
  <c r="Q159"/>
  <c r="T159"/>
  <c r="Y159"/>
  <c r="AE159"/>
  <c r="AF159"/>
  <c r="AK159"/>
  <c r="AN159"/>
  <c r="AR159"/>
  <c r="AS159"/>
  <c r="CU159" s="1"/>
  <c r="FC159" s="1"/>
  <c r="AW159"/>
  <c r="BF159"/>
  <c r="BG159"/>
  <c r="BH159"/>
  <c r="CX159"/>
  <c r="I160"/>
  <c r="K160"/>
  <c r="J160"/>
  <c r="M160"/>
  <c r="Q160"/>
  <c r="R160"/>
  <c r="S160"/>
  <c r="T160"/>
  <c r="U160"/>
  <c r="V160"/>
  <c r="Y160"/>
  <c r="AE160"/>
  <c r="AF160"/>
  <c r="AG160"/>
  <c r="AK160"/>
  <c r="AN160"/>
  <c r="AR160"/>
  <c r="AS160"/>
  <c r="CD160" s="1"/>
  <c r="CJ160" s="1"/>
  <c r="AW160"/>
  <c r="BF160"/>
  <c r="CX160"/>
  <c r="I161"/>
  <c r="J161" s="1"/>
  <c r="K161"/>
  <c r="P161"/>
  <c r="Q161"/>
  <c r="R161"/>
  <c r="V161"/>
  <c r="Y161"/>
  <c r="AE161"/>
  <c r="AF161"/>
  <c r="AG161"/>
  <c r="AK161"/>
  <c r="AN161"/>
  <c r="AR161"/>
  <c r="AS161"/>
  <c r="CG161" s="1"/>
  <c r="CM161" s="1"/>
  <c r="AW161"/>
  <c r="BH161"/>
  <c r="BF161"/>
  <c r="BG161"/>
  <c r="I162"/>
  <c r="K162"/>
  <c r="J162"/>
  <c r="L162"/>
  <c r="M162"/>
  <c r="N162"/>
  <c r="P162"/>
  <c r="Q162"/>
  <c r="R162"/>
  <c r="S162"/>
  <c r="T162"/>
  <c r="U162"/>
  <c r="V162"/>
  <c r="Y162"/>
  <c r="AE162"/>
  <c r="AF162"/>
  <c r="AG162"/>
  <c r="AK162"/>
  <c r="AN162"/>
  <c r="AR162"/>
  <c r="AS162"/>
  <c r="CD162"/>
  <c r="CJ162" s="1"/>
  <c r="AW162"/>
  <c r="BG162"/>
  <c r="BF162"/>
  <c r="BH162"/>
  <c r="CE162"/>
  <c r="CK162" s="1"/>
  <c r="CX162"/>
  <c r="I163"/>
  <c r="J163"/>
  <c r="K163"/>
  <c r="M163"/>
  <c r="P163"/>
  <c r="Q163"/>
  <c r="R163"/>
  <c r="T163"/>
  <c r="V163"/>
  <c r="Y163"/>
  <c r="AE163"/>
  <c r="AF163"/>
  <c r="AK163"/>
  <c r="AN163"/>
  <c r="AR163"/>
  <c r="AS163"/>
  <c r="CU163" s="1"/>
  <c r="FC163" s="1"/>
  <c r="AW163"/>
  <c r="BH163"/>
  <c r="BF163"/>
  <c r="BG163"/>
  <c r="I164"/>
  <c r="P164"/>
  <c r="Q164"/>
  <c r="CQ164"/>
  <c r="CR164"/>
  <c r="CS164"/>
  <c r="FA164"/>
  <c r="CT164"/>
  <c r="FB164"/>
  <c r="CU164"/>
  <c r="FC164"/>
  <c r="CW164"/>
  <c r="EZ164"/>
  <c r="I165"/>
  <c r="P165"/>
  <c r="V165" s="1"/>
  <c r="Y165"/>
  <c r="AE165"/>
  <c r="AF165"/>
  <c r="AG165"/>
  <c r="AK165"/>
  <c r="AN165"/>
  <c r="AQ165"/>
  <c r="AR165" s="1"/>
  <c r="AS165"/>
  <c r="CD165" s="1"/>
  <c r="CJ165" s="1"/>
  <c r="AW165"/>
  <c r="BE165"/>
  <c r="BH165" s="1"/>
  <c r="BF165"/>
  <c r="CE165"/>
  <c r="CK165" s="1"/>
  <c r="CG165"/>
  <c r="CM165" s="1"/>
  <c r="I166"/>
  <c r="Q166"/>
  <c r="R166"/>
  <c r="S166"/>
  <c r="T166"/>
  <c r="U166"/>
  <c r="V166"/>
  <c r="Y166"/>
  <c r="AE166"/>
  <c r="AF166"/>
  <c r="AG166"/>
  <c r="CO166" s="1"/>
  <c r="CP166" s="1"/>
  <c r="AK166"/>
  <c r="AN166"/>
  <c r="AQ166"/>
  <c r="AR166"/>
  <c r="AS166"/>
  <c r="CG166"/>
  <c r="CM166" s="1"/>
  <c r="AW166"/>
  <c r="BE166"/>
  <c r="BH166"/>
  <c r="BF166"/>
  <c r="CX166"/>
  <c r="I167"/>
  <c r="Q167"/>
  <c r="R167"/>
  <c r="S167"/>
  <c r="T167"/>
  <c r="U167"/>
  <c r="V167"/>
  <c r="Y167"/>
  <c r="AE167"/>
  <c r="AF167"/>
  <c r="AG167"/>
  <c r="AK167"/>
  <c r="AN167"/>
  <c r="AR167"/>
  <c r="AS167"/>
  <c r="CF167" s="1"/>
  <c r="CL167" s="1"/>
  <c r="AW167"/>
  <c r="BE167"/>
  <c r="BH167" s="1"/>
  <c r="BF167"/>
  <c r="CX167"/>
  <c r="I168"/>
  <c r="J168" s="1"/>
  <c r="K168"/>
  <c r="Q168"/>
  <c r="R168"/>
  <c r="S168"/>
  <c r="T168"/>
  <c r="U168"/>
  <c r="V168"/>
  <c r="Y168"/>
  <c r="AE168"/>
  <c r="AF168"/>
  <c r="AG168"/>
  <c r="AK168"/>
  <c r="AN168"/>
  <c r="CO168" s="1"/>
  <c r="CP168" s="1"/>
  <c r="AQ168"/>
  <c r="AR168"/>
  <c r="AS168"/>
  <c r="CD168"/>
  <c r="CJ168" s="1"/>
  <c r="AW168"/>
  <c r="BE168"/>
  <c r="BH168"/>
  <c r="BF168"/>
  <c r="CE168"/>
  <c r="CK168" s="1"/>
  <c r="CG168"/>
  <c r="CM168" s="1"/>
  <c r="CX168"/>
  <c r="I169"/>
  <c r="P169"/>
  <c r="Y169"/>
  <c r="AE169"/>
  <c r="AF169"/>
  <c r="AG169"/>
  <c r="AK169"/>
  <c r="AN169"/>
  <c r="AQ169"/>
  <c r="AR169"/>
  <c r="AS169"/>
  <c r="CD169"/>
  <c r="CJ169" s="1"/>
  <c r="AW169"/>
  <c r="BE169"/>
  <c r="BH169"/>
  <c r="BF169"/>
  <c r="BG169"/>
  <c r="CE169"/>
  <c r="CK169"/>
  <c r="CG169"/>
  <c r="CM169"/>
  <c r="I170"/>
  <c r="P170"/>
  <c r="Y170"/>
  <c r="AE170"/>
  <c r="AF170"/>
  <c r="AG170"/>
  <c r="AK170"/>
  <c r="AN170"/>
  <c r="AR170"/>
  <c r="AS170"/>
  <c r="CH170" s="1"/>
  <c r="CN170" s="1"/>
  <c r="AW170"/>
  <c r="BE170"/>
  <c r="BF170"/>
  <c r="CD170"/>
  <c r="CJ170" s="1"/>
  <c r="CE170"/>
  <c r="CK170" s="1"/>
  <c r="CF170"/>
  <c r="CL170" s="1"/>
  <c r="CG170"/>
  <c r="CM170" s="1"/>
  <c r="I171"/>
  <c r="J171" s="1"/>
  <c r="K171"/>
  <c r="Q171"/>
  <c r="R171"/>
  <c r="S171"/>
  <c r="T171"/>
  <c r="U171"/>
  <c r="V171"/>
  <c r="Y171"/>
  <c r="AE171"/>
  <c r="AF171"/>
  <c r="AG171"/>
  <c r="AK171"/>
  <c r="AN171"/>
  <c r="AR171"/>
  <c r="AS171"/>
  <c r="CH171" s="1"/>
  <c r="CN171" s="1"/>
  <c r="AW171"/>
  <c r="BE171"/>
  <c r="BF171"/>
  <c r="CD171"/>
  <c r="CJ171" s="1"/>
  <c r="CE171"/>
  <c r="CK171" s="1"/>
  <c r="CF171"/>
  <c r="CL171" s="1"/>
  <c r="CG171"/>
  <c r="CM171" s="1"/>
  <c r="CX171"/>
  <c r="I172"/>
  <c r="J172"/>
  <c r="K172"/>
  <c r="Q172"/>
  <c r="R172"/>
  <c r="S172"/>
  <c r="T172"/>
  <c r="U172"/>
  <c r="V172"/>
  <c r="Y172"/>
  <c r="AE172"/>
  <c r="AF172"/>
  <c r="AG172"/>
  <c r="AK172"/>
  <c r="AN172"/>
  <c r="AQ172"/>
  <c r="AR172" s="1"/>
  <c r="AS172"/>
  <c r="AW172"/>
  <c r="BE172"/>
  <c r="BG172" s="1"/>
  <c r="BF172"/>
  <c r="CX172"/>
  <c r="I173"/>
  <c r="J173" s="1"/>
  <c r="K173"/>
  <c r="P173"/>
  <c r="Q173" s="1"/>
  <c r="R173"/>
  <c r="V173"/>
  <c r="Y173"/>
  <c r="AE173"/>
  <c r="AF173"/>
  <c r="AG173"/>
  <c r="AK173"/>
  <c r="AN173"/>
  <c r="AQ173"/>
  <c r="AR173"/>
  <c r="AS173"/>
  <c r="AW173"/>
  <c r="BE173"/>
  <c r="BH173"/>
  <c r="BF173"/>
  <c r="CX173"/>
  <c r="I174"/>
  <c r="J174"/>
  <c r="K174"/>
  <c r="P174"/>
  <c r="Q174" s="1"/>
  <c r="R174"/>
  <c r="Y174"/>
  <c r="AE174"/>
  <c r="AF174"/>
  <c r="AG174"/>
  <c r="AK174"/>
  <c r="AN174"/>
  <c r="AQ174"/>
  <c r="AR174" s="1"/>
  <c r="AS174"/>
  <c r="AW174"/>
  <c r="BE174"/>
  <c r="BH174" s="1"/>
  <c r="BF174"/>
  <c r="I175"/>
  <c r="J175" s="1"/>
  <c r="K175"/>
  <c r="P175"/>
  <c r="Q175" s="1"/>
  <c r="R175"/>
  <c r="V175"/>
  <c r="Y175"/>
  <c r="AE175"/>
  <c r="AF175"/>
  <c r="AG175"/>
  <c r="AK175"/>
  <c r="AN175"/>
  <c r="AQ175"/>
  <c r="AR175"/>
  <c r="AS175"/>
  <c r="AW175"/>
  <c r="BE175"/>
  <c r="BH175"/>
  <c r="BF175"/>
  <c r="CX175"/>
  <c r="I176"/>
  <c r="P176"/>
  <c r="Q176" s="1"/>
  <c r="CQ176"/>
  <c r="EN176" s="1"/>
  <c r="CR176"/>
  <c r="CS176"/>
  <c r="CT176"/>
  <c r="CU176"/>
  <c r="EQ176" s="1"/>
  <c r="CW176"/>
  <c r="EZ176" s="1"/>
  <c r="ET176"/>
  <c r="I177"/>
  <c r="L177"/>
  <c r="J177"/>
  <c r="Q177"/>
  <c r="R177"/>
  <c r="S177"/>
  <c r="T177"/>
  <c r="U177"/>
  <c r="V177"/>
  <c r="Y177"/>
  <c r="AE177"/>
  <c r="AF177"/>
  <c r="AG177"/>
  <c r="AK177"/>
  <c r="AN177"/>
  <c r="AR177"/>
  <c r="AS177"/>
  <c r="CG177"/>
  <c r="CM177" s="1"/>
  <c r="AW177"/>
  <c r="BE177"/>
  <c r="BH177"/>
  <c r="CO177" s="1"/>
  <c r="CP177" s="1"/>
  <c r="BF177"/>
  <c r="CD177"/>
  <c r="CJ177"/>
  <c r="CE177"/>
  <c r="CK177"/>
  <c r="CX177"/>
  <c r="I178"/>
  <c r="P178"/>
  <c r="Q178"/>
  <c r="R178"/>
  <c r="U178"/>
  <c r="Y178"/>
  <c r="AE178"/>
  <c r="AF178"/>
  <c r="AG178"/>
  <c r="AK178"/>
  <c r="AN178"/>
  <c r="AR178"/>
  <c r="AS178"/>
  <c r="CD178" s="1"/>
  <c r="CJ178" s="1"/>
  <c r="AW178"/>
  <c r="BF178"/>
  <c r="CX178"/>
  <c r="I179"/>
  <c r="J179" s="1"/>
  <c r="K179"/>
  <c r="P179"/>
  <c r="Q179"/>
  <c r="R179"/>
  <c r="Y179"/>
  <c r="AG179"/>
  <c r="AE179"/>
  <c r="AF179"/>
  <c r="AK179"/>
  <c r="AN179"/>
  <c r="AR179"/>
  <c r="AS179"/>
  <c r="CG179"/>
  <c r="CM179" s="1"/>
  <c r="AW179"/>
  <c r="BH179"/>
  <c r="BF179"/>
  <c r="BG179"/>
  <c r="CF179"/>
  <c r="CL179" s="1"/>
  <c r="CH179"/>
  <c r="CN179" s="1"/>
  <c r="I180"/>
  <c r="K180" s="1"/>
  <c r="J180"/>
  <c r="Q180"/>
  <c r="R180"/>
  <c r="S180"/>
  <c r="T180"/>
  <c r="U180"/>
  <c r="V180"/>
  <c r="Y180"/>
  <c r="AE180"/>
  <c r="AF180"/>
  <c r="AG180"/>
  <c r="AK180"/>
  <c r="AN180"/>
  <c r="AR180"/>
  <c r="AS180"/>
  <c r="CG180"/>
  <c r="CM180" s="1"/>
  <c r="AW180"/>
  <c r="BH180"/>
  <c r="BF180"/>
  <c r="BG180"/>
  <c r="CF180"/>
  <c r="CL180" s="1"/>
  <c r="CH180"/>
  <c r="CN180" s="1"/>
  <c r="CX180"/>
  <c r="I181"/>
  <c r="M181"/>
  <c r="P181"/>
  <c r="Q181"/>
  <c r="R181"/>
  <c r="U181"/>
  <c r="Y181"/>
  <c r="AE181"/>
  <c r="AF181"/>
  <c r="AG181"/>
  <c r="AK181"/>
  <c r="AN181"/>
  <c r="AR181"/>
  <c r="AS181"/>
  <c r="CD181" s="1"/>
  <c r="CJ181" s="1"/>
  <c r="AW181"/>
  <c r="BF181"/>
  <c r="CX181"/>
  <c r="I182"/>
  <c r="J182" s="1"/>
  <c r="K182"/>
  <c r="Q182"/>
  <c r="R182"/>
  <c r="S182"/>
  <c r="T182"/>
  <c r="U182"/>
  <c r="V182"/>
  <c r="Y182"/>
  <c r="AE182"/>
  <c r="AF182"/>
  <c r="AG182"/>
  <c r="AK182"/>
  <c r="AN182"/>
  <c r="AR182"/>
  <c r="AS182"/>
  <c r="CD182" s="1"/>
  <c r="CJ182" s="1"/>
  <c r="AW182"/>
  <c r="BG182"/>
  <c r="BF182"/>
  <c r="BH182"/>
  <c r="CX182"/>
  <c r="I183"/>
  <c r="J183" s="1"/>
  <c r="K183"/>
  <c r="P183"/>
  <c r="Q183"/>
  <c r="R183"/>
  <c r="V183"/>
  <c r="Y183"/>
  <c r="AG183"/>
  <c r="AE183"/>
  <c r="AF183"/>
  <c r="AK183"/>
  <c r="AN183"/>
  <c r="AR183"/>
  <c r="AS183"/>
  <c r="CE183" s="1"/>
  <c r="CK183" s="1"/>
  <c r="AW183"/>
  <c r="BH183"/>
  <c r="BF183"/>
  <c r="BG183"/>
  <c r="I184"/>
  <c r="J184"/>
  <c r="K184"/>
  <c r="N184"/>
  <c r="P184"/>
  <c r="Y184"/>
  <c r="AE184"/>
  <c r="AF184"/>
  <c r="AK184"/>
  <c r="AN184"/>
  <c r="AR184"/>
  <c r="AS184"/>
  <c r="CU184" s="1"/>
  <c r="FC184" s="1"/>
  <c r="AW184"/>
  <c r="BH184"/>
  <c r="BF184"/>
  <c r="BG184"/>
  <c r="I185"/>
  <c r="P185"/>
  <c r="V185" s="1"/>
  <c r="Y185"/>
  <c r="AE185"/>
  <c r="AF185"/>
  <c r="AG185"/>
  <c r="AK185"/>
  <c r="AN185"/>
  <c r="AR185"/>
  <c r="AS185"/>
  <c r="AW185"/>
  <c r="BF185"/>
  <c r="CD185"/>
  <c r="CJ185" s="1"/>
  <c r="CE185"/>
  <c r="CK185" s="1"/>
  <c r="CF185"/>
  <c r="CL185" s="1"/>
  <c r="CG185"/>
  <c r="CM185" s="1"/>
  <c r="CH185"/>
  <c r="CN185" s="1"/>
  <c r="I186"/>
  <c r="J186" s="1"/>
  <c r="K186"/>
  <c r="P186"/>
  <c r="R186"/>
  <c r="Q186"/>
  <c r="Y186"/>
  <c r="AE186"/>
  <c r="AF186"/>
  <c r="AG186"/>
  <c r="AK186"/>
  <c r="AN186"/>
  <c r="AR186"/>
  <c r="AS186"/>
  <c r="AW186"/>
  <c r="BF186"/>
  <c r="BG186"/>
  <c r="BH186"/>
  <c r="CX186"/>
  <c r="I187"/>
  <c r="K187"/>
  <c r="J187"/>
  <c r="M187"/>
  <c r="Q187"/>
  <c r="R187"/>
  <c r="S187"/>
  <c r="T187"/>
  <c r="U187"/>
  <c r="V187"/>
  <c r="Y187"/>
  <c r="AE187"/>
  <c r="AF187"/>
  <c r="AK187"/>
  <c r="AN187"/>
  <c r="AR187"/>
  <c r="AS187"/>
  <c r="CU187"/>
  <c r="FC187" s="1"/>
  <c r="CD187"/>
  <c r="CJ187"/>
  <c r="AW187"/>
  <c r="BF187"/>
  <c r="CE187"/>
  <c r="CK187"/>
  <c r="CG187"/>
  <c r="CM187"/>
  <c r="CX187"/>
  <c r="I188"/>
  <c r="J188" s="1"/>
  <c r="K188"/>
  <c r="P188"/>
  <c r="Q188"/>
  <c r="R188"/>
  <c r="Y188"/>
  <c r="AE188"/>
  <c r="AF188"/>
  <c r="AG188"/>
  <c r="AK188"/>
  <c r="AN188"/>
  <c r="CO188" s="1"/>
  <c r="CP188" s="1"/>
  <c r="AR188"/>
  <c r="AS188"/>
  <c r="CG188" s="1"/>
  <c r="CM188" s="1"/>
  <c r="AW188"/>
  <c r="BH188"/>
  <c r="BF188"/>
  <c r="BG188"/>
  <c r="I189"/>
  <c r="P189"/>
  <c r="Q189" s="1"/>
  <c r="CW189"/>
  <c r="EO189" s="1"/>
  <c r="EU189" s="1"/>
  <c r="I190"/>
  <c r="J190"/>
  <c r="K190"/>
  <c r="Q190"/>
  <c r="R190"/>
  <c r="S190"/>
  <c r="T190"/>
  <c r="U190"/>
  <c r="V190"/>
  <c r="Y190"/>
  <c r="AE190"/>
  <c r="AF190"/>
  <c r="AK190"/>
  <c r="AN190"/>
  <c r="AR190"/>
  <c r="AS190"/>
  <c r="CD190" s="1"/>
  <c r="CJ190" s="1"/>
  <c r="AW190"/>
  <c r="BE190"/>
  <c r="BH190" s="1"/>
  <c r="CO190" s="1"/>
  <c r="CP190" s="1"/>
  <c r="BF190"/>
  <c r="CE190"/>
  <c r="CK190" s="1"/>
  <c r="CG190"/>
  <c r="CM190" s="1"/>
  <c r="CX190"/>
  <c r="I191"/>
  <c r="P191"/>
  <c r="Y191"/>
  <c r="AE191"/>
  <c r="AF191"/>
  <c r="AG191"/>
  <c r="AK191"/>
  <c r="AN191"/>
  <c r="BH191"/>
  <c r="CO191"/>
  <c r="CP191" s="1"/>
  <c r="AQ191"/>
  <c r="AR191"/>
  <c r="AS191"/>
  <c r="CD191"/>
  <c r="CJ191" s="1"/>
  <c r="AW191"/>
  <c r="BF191"/>
  <c r="BG191"/>
  <c r="CE191"/>
  <c r="CK191"/>
  <c r="CG191"/>
  <c r="CM191"/>
  <c r="I192"/>
  <c r="P192"/>
  <c r="Y192"/>
  <c r="AE192"/>
  <c r="AF192"/>
  <c r="AG192"/>
  <c r="AK192"/>
  <c r="AN192"/>
  <c r="BH192"/>
  <c r="CO192"/>
  <c r="CP192" s="1"/>
  <c r="AQ192"/>
  <c r="AR192" s="1"/>
  <c r="AS192"/>
  <c r="CD192" s="1"/>
  <c r="CJ192" s="1"/>
  <c r="AW192"/>
  <c r="BF192"/>
  <c r="BG192"/>
  <c r="CE192"/>
  <c r="CK192" s="1"/>
  <c r="CG192"/>
  <c r="CM192" s="1"/>
  <c r="I193"/>
  <c r="Q193"/>
  <c r="R193"/>
  <c r="S193"/>
  <c r="T193"/>
  <c r="U193"/>
  <c r="V193"/>
  <c r="Y193"/>
  <c r="AE193"/>
  <c r="AF193"/>
  <c r="AG193"/>
  <c r="AK193"/>
  <c r="AN193"/>
  <c r="AQ193"/>
  <c r="AR193"/>
  <c r="AS193"/>
  <c r="CG193"/>
  <c r="CM193" s="1"/>
  <c r="AW193"/>
  <c r="BH193"/>
  <c r="CO193"/>
  <c r="CP193" s="1"/>
  <c r="BF193"/>
  <c r="BG193"/>
  <c r="CX193"/>
  <c r="I194"/>
  <c r="Q194"/>
  <c r="R194"/>
  <c r="S194"/>
  <c r="T194"/>
  <c r="U194"/>
  <c r="V194"/>
  <c r="Y194"/>
  <c r="AE194"/>
  <c r="AF194"/>
  <c r="AG194"/>
  <c r="AK194"/>
  <c r="AN194"/>
  <c r="AR194"/>
  <c r="AS194"/>
  <c r="CF194" s="1"/>
  <c r="CL194" s="1"/>
  <c r="AW194"/>
  <c r="BH194"/>
  <c r="BF194"/>
  <c r="BG194"/>
  <c r="CX194"/>
  <c r="I195"/>
  <c r="J195" s="1"/>
  <c r="K195"/>
  <c r="P195"/>
  <c r="R195" s="1"/>
  <c r="Q195"/>
  <c r="Y195"/>
  <c r="AE195"/>
  <c r="AF195"/>
  <c r="AG195"/>
  <c r="AK195"/>
  <c r="AN195"/>
  <c r="AQ195"/>
  <c r="AR195" s="1"/>
  <c r="AS195"/>
  <c r="CG195" s="1"/>
  <c r="CM195" s="1"/>
  <c r="AW195"/>
  <c r="BH195"/>
  <c r="CO195" s="1"/>
  <c r="CP195" s="1"/>
  <c r="BF195"/>
  <c r="BG195"/>
  <c r="CX195"/>
  <c r="I196"/>
  <c r="Q196"/>
  <c r="R196"/>
  <c r="S196"/>
  <c r="T196"/>
  <c r="U196"/>
  <c r="V196"/>
  <c r="Y196"/>
  <c r="AE196"/>
  <c r="AF196"/>
  <c r="AG196"/>
  <c r="AK196"/>
  <c r="AN196"/>
  <c r="AR196"/>
  <c r="AS196"/>
  <c r="CF196"/>
  <c r="CL196" s="1"/>
  <c r="AW196"/>
  <c r="BH196"/>
  <c r="BF196"/>
  <c r="BG196"/>
  <c r="CX196"/>
  <c r="I197"/>
  <c r="J197"/>
  <c r="K197"/>
  <c r="M197"/>
  <c r="Q197"/>
  <c r="R197"/>
  <c r="S197"/>
  <c r="T197"/>
  <c r="U197"/>
  <c r="V197"/>
  <c r="Y197"/>
  <c r="AE197"/>
  <c r="AF197"/>
  <c r="AG197"/>
  <c r="AK197"/>
  <c r="AN197"/>
  <c r="AR197"/>
  <c r="AS197"/>
  <c r="CD197" s="1"/>
  <c r="CJ197" s="1"/>
  <c r="AW197"/>
  <c r="BF197"/>
  <c r="CX197"/>
  <c r="I198"/>
  <c r="J198" s="1"/>
  <c r="K198"/>
  <c r="P198"/>
  <c r="Y198"/>
  <c r="AE198"/>
  <c r="AF198"/>
  <c r="AG198"/>
  <c r="BH198"/>
  <c r="AK198"/>
  <c r="AN198"/>
  <c r="CO198" s="1"/>
  <c r="CP198" s="1"/>
  <c r="AQ198"/>
  <c r="AR198" s="1"/>
  <c r="AS198"/>
  <c r="AW198"/>
  <c r="BF198"/>
  <c r="BG198"/>
  <c r="CF198"/>
  <c r="CL198" s="1"/>
  <c r="CX198"/>
  <c r="I199"/>
  <c r="J199"/>
  <c r="K199"/>
  <c r="L199"/>
  <c r="M199"/>
  <c r="N199"/>
  <c r="P199"/>
  <c r="R199"/>
  <c r="Q199"/>
  <c r="S199"/>
  <c r="T199"/>
  <c r="U199"/>
  <c r="Y199"/>
  <c r="AE199"/>
  <c r="AF199"/>
  <c r="AG199"/>
  <c r="AK199"/>
  <c r="AN199"/>
  <c r="AQ199"/>
  <c r="AR199"/>
  <c r="AS199"/>
  <c r="CG199"/>
  <c r="CM199" s="1"/>
  <c r="AW199"/>
  <c r="BH199"/>
  <c r="CO199"/>
  <c r="CP199" s="1"/>
  <c r="BF199"/>
  <c r="BG199"/>
  <c r="CD199"/>
  <c r="CJ199"/>
  <c r="CE199"/>
  <c r="CK199"/>
  <c r="CF199"/>
  <c r="CL199"/>
  <c r="CH199"/>
  <c r="CN199"/>
  <c r="CX199"/>
  <c r="I200"/>
  <c r="P200"/>
  <c r="Q200"/>
  <c r="R200"/>
  <c r="Y200"/>
  <c r="AE200"/>
  <c r="AF200"/>
  <c r="AG200"/>
  <c r="AK200"/>
  <c r="AN200"/>
  <c r="AQ200"/>
  <c r="AW200"/>
  <c r="BH200"/>
  <c r="CO200" s="1"/>
  <c r="CP200" s="1"/>
  <c r="BF200"/>
  <c r="BG200"/>
  <c r="I201"/>
  <c r="P201"/>
  <c r="Q201"/>
  <c r="CW201"/>
  <c r="EO201"/>
  <c r="EU201" s="1"/>
  <c r="I202"/>
  <c r="J202" s="1"/>
  <c r="K202"/>
  <c r="Q202"/>
  <c r="R202"/>
  <c r="S202"/>
  <c r="T202"/>
  <c r="U202"/>
  <c r="V202"/>
  <c r="Y202"/>
  <c r="AE202"/>
  <c r="AF202"/>
  <c r="AG202"/>
  <c r="AN202"/>
  <c r="AR202"/>
  <c r="AS202"/>
  <c r="CE202"/>
  <c r="CK202" s="1"/>
  <c r="AW202"/>
  <c r="BH202"/>
  <c r="BF202"/>
  <c r="BG202"/>
  <c r="CX202"/>
  <c r="I203"/>
  <c r="K203"/>
  <c r="J203"/>
  <c r="M203"/>
  <c r="P203"/>
  <c r="Q203"/>
  <c r="R203"/>
  <c r="T203"/>
  <c r="V203"/>
  <c r="Y203"/>
  <c r="AE203"/>
  <c r="AF203"/>
  <c r="AG203"/>
  <c r="AK203"/>
  <c r="AN203"/>
  <c r="AR203"/>
  <c r="AS203"/>
  <c r="CG203"/>
  <c r="CM203" s="1"/>
  <c r="AW203"/>
  <c r="BE203"/>
  <c r="BH203"/>
  <c r="BF203"/>
  <c r="I204"/>
  <c r="J204" s="1"/>
  <c r="K204"/>
  <c r="P204"/>
  <c r="Q204"/>
  <c r="R204"/>
  <c r="V204"/>
  <c r="Y204"/>
  <c r="AE204"/>
  <c r="AF204"/>
  <c r="AG204"/>
  <c r="AK204"/>
  <c r="AN204"/>
  <c r="AR204"/>
  <c r="AS204"/>
  <c r="CE204" s="1"/>
  <c r="CK204" s="1"/>
  <c r="AW204"/>
  <c r="BE204"/>
  <c r="BH204" s="1"/>
  <c r="BF204"/>
  <c r="I205"/>
  <c r="L205"/>
  <c r="J205"/>
  <c r="M205"/>
  <c r="Q205"/>
  <c r="R205"/>
  <c r="S205"/>
  <c r="T205"/>
  <c r="U205"/>
  <c r="V205"/>
  <c r="Y205"/>
  <c r="AE205"/>
  <c r="AF205"/>
  <c r="AG205"/>
  <c r="AK205"/>
  <c r="AN205"/>
  <c r="AR205"/>
  <c r="AS205"/>
  <c r="CE205" s="1"/>
  <c r="CK205" s="1"/>
  <c r="AW205"/>
  <c r="BE205"/>
  <c r="BH205" s="1"/>
  <c r="BF205"/>
  <c r="CX205"/>
  <c r="I206"/>
  <c r="K206" s="1"/>
  <c r="J206"/>
  <c r="M206"/>
  <c r="Q206"/>
  <c r="R206"/>
  <c r="S206"/>
  <c r="T206"/>
  <c r="U206"/>
  <c r="V206"/>
  <c r="Y206"/>
  <c r="AE206"/>
  <c r="AF206"/>
  <c r="AG206"/>
  <c r="AK206"/>
  <c r="AN206"/>
  <c r="AR206"/>
  <c r="AS206"/>
  <c r="CG206"/>
  <c r="CM206" s="1"/>
  <c r="AW206"/>
  <c r="BE206"/>
  <c r="BH206"/>
  <c r="CO206" s="1"/>
  <c r="CP206" s="1"/>
  <c r="BF206"/>
  <c r="CX206"/>
  <c r="I207"/>
  <c r="P207"/>
  <c r="Q207"/>
  <c r="R207"/>
  <c r="U207"/>
  <c r="Y207"/>
  <c r="AE207"/>
  <c r="AF207"/>
  <c r="AG207"/>
  <c r="AK207"/>
  <c r="AN207"/>
  <c r="AR207"/>
  <c r="AS207"/>
  <c r="CD207" s="1"/>
  <c r="CJ207" s="1"/>
  <c r="AW207"/>
  <c r="BE207"/>
  <c r="BF207"/>
  <c r="CE207"/>
  <c r="CK207" s="1"/>
  <c r="CG207"/>
  <c r="CM207" s="1"/>
  <c r="I208"/>
  <c r="J208" s="1"/>
  <c r="K208"/>
  <c r="Q208"/>
  <c r="R208"/>
  <c r="S208"/>
  <c r="T208"/>
  <c r="U208"/>
  <c r="V208"/>
  <c r="Y208"/>
  <c r="AE208"/>
  <c r="AF208"/>
  <c r="AG208"/>
  <c r="AK208"/>
  <c r="AN208"/>
  <c r="AR208"/>
  <c r="AS208"/>
  <c r="CD208" s="1"/>
  <c r="CJ208" s="1"/>
  <c r="AW208"/>
  <c r="BG208"/>
  <c r="BF208"/>
  <c r="BH208"/>
  <c r="CX208"/>
  <c r="I209"/>
  <c r="J209" s="1"/>
  <c r="K209"/>
  <c r="P209"/>
  <c r="Q209"/>
  <c r="R209"/>
  <c r="V209"/>
  <c r="Y209"/>
  <c r="AE209"/>
  <c r="AF209"/>
  <c r="AG209"/>
  <c r="AK209"/>
  <c r="AN209"/>
  <c r="AR209"/>
  <c r="AS209"/>
  <c r="CE209" s="1"/>
  <c r="CK209" s="1"/>
  <c r="AW209"/>
  <c r="BE209"/>
  <c r="BH209" s="1"/>
  <c r="BF209"/>
  <c r="I210"/>
  <c r="J210"/>
  <c r="K210"/>
  <c r="N210"/>
  <c r="Q210"/>
  <c r="R210"/>
  <c r="S210"/>
  <c r="T210"/>
  <c r="U210"/>
  <c r="V210"/>
  <c r="Y210"/>
  <c r="AE210"/>
  <c r="AF210"/>
  <c r="AG210"/>
  <c r="AK210"/>
  <c r="AN210"/>
  <c r="AR210"/>
  <c r="AS210"/>
  <c r="CE210" s="1"/>
  <c r="CK210" s="1"/>
  <c r="AW210"/>
  <c r="BE210"/>
  <c r="BH210" s="1"/>
  <c r="BF210"/>
  <c r="CX210"/>
  <c r="I211"/>
  <c r="K211" s="1"/>
  <c r="J211"/>
  <c r="Q211"/>
  <c r="R211"/>
  <c r="S211"/>
  <c r="T211"/>
  <c r="U211"/>
  <c r="V211"/>
  <c r="Y211"/>
  <c r="AE211"/>
  <c r="AF211"/>
  <c r="AG211"/>
  <c r="AK211"/>
  <c r="AN211"/>
  <c r="AR211"/>
  <c r="AS211"/>
  <c r="CG211"/>
  <c r="CM211" s="1"/>
  <c r="AW211"/>
  <c r="BE211"/>
  <c r="BH211"/>
  <c r="CO211" s="1"/>
  <c r="CP211" s="1"/>
  <c r="BF211"/>
  <c r="CD211"/>
  <c r="CJ211"/>
  <c r="CE211"/>
  <c r="CK211"/>
  <c r="CX211"/>
  <c r="I212"/>
  <c r="Q212"/>
  <c r="R212"/>
  <c r="S212"/>
  <c r="T212"/>
  <c r="U212"/>
  <c r="V212"/>
  <c r="Y212"/>
  <c r="AE212"/>
  <c r="AF212"/>
  <c r="AG212"/>
  <c r="AK212"/>
  <c r="AN212"/>
  <c r="AR212"/>
  <c r="AS212"/>
  <c r="CF212" s="1"/>
  <c r="CL212" s="1"/>
  <c r="AW212"/>
  <c r="BE212"/>
  <c r="BH212" s="1"/>
  <c r="BF212"/>
  <c r="CX212"/>
  <c r="I213"/>
  <c r="J213" s="1"/>
  <c r="K213"/>
  <c r="M213"/>
  <c r="Q213"/>
  <c r="R213"/>
  <c r="S213"/>
  <c r="T213"/>
  <c r="U213"/>
  <c r="V213"/>
  <c r="Y213"/>
  <c r="AE213"/>
  <c r="AF213"/>
  <c r="AG213"/>
  <c r="AK213"/>
  <c r="AN213"/>
  <c r="AR213"/>
  <c r="AS213"/>
  <c r="CH213"/>
  <c r="CN213" s="1"/>
  <c r="AW213"/>
  <c r="BE213"/>
  <c r="BF213"/>
  <c r="CD213"/>
  <c r="CJ213"/>
  <c r="CE213"/>
  <c r="CK213"/>
  <c r="CF213"/>
  <c r="CL213"/>
  <c r="CG213"/>
  <c r="CM213"/>
  <c r="CX213"/>
  <c r="I214"/>
  <c r="J214" s="1"/>
  <c r="K214"/>
  <c r="Q214"/>
  <c r="R214"/>
  <c r="S214"/>
  <c r="T214"/>
  <c r="U214"/>
  <c r="V214"/>
  <c r="Y214"/>
  <c r="AE214"/>
  <c r="AF214"/>
  <c r="AG214"/>
  <c r="AK214"/>
  <c r="AN214"/>
  <c r="AR214"/>
  <c r="AS214"/>
  <c r="CE214"/>
  <c r="CK214" s="1"/>
  <c r="AW214"/>
  <c r="BE214"/>
  <c r="BH214"/>
  <c r="BF214"/>
  <c r="CX214"/>
  <c r="I215"/>
  <c r="K215"/>
  <c r="J215"/>
  <c r="M215"/>
  <c r="P215"/>
  <c r="Q215"/>
  <c r="R215"/>
  <c r="T215"/>
  <c r="V215"/>
  <c r="Y215"/>
  <c r="AE215"/>
  <c r="AF215"/>
  <c r="AG215"/>
  <c r="AK215"/>
  <c r="AN215"/>
  <c r="AR215"/>
  <c r="AS215"/>
  <c r="CD215"/>
  <c r="CJ215" s="1"/>
  <c r="AW215"/>
  <c r="BE215"/>
  <c r="BG215"/>
  <c r="BF215"/>
  <c r="CE215"/>
  <c r="CK215" s="1"/>
  <c r="CX215"/>
  <c r="I216"/>
  <c r="J216"/>
  <c r="K216"/>
  <c r="Q216"/>
  <c r="R216"/>
  <c r="S216"/>
  <c r="T216"/>
  <c r="U216"/>
  <c r="V216"/>
  <c r="Y216"/>
  <c r="AE216"/>
  <c r="AF216"/>
  <c r="AG216"/>
  <c r="AK216"/>
  <c r="AN216"/>
  <c r="AQ216"/>
  <c r="AR216" s="1"/>
  <c r="AS216"/>
  <c r="AW216"/>
  <c r="BE216"/>
  <c r="BH216" s="1"/>
  <c r="BF216"/>
  <c r="CX216"/>
  <c r="H217"/>
  <c r="I217" s="1"/>
  <c r="P217"/>
  <c r="Q217" s="1"/>
  <c r="CQ217"/>
  <c r="CR217"/>
  <c r="EZ217"/>
  <c r="CS217"/>
  <c r="CT217"/>
  <c r="FB217" s="1"/>
  <c r="CU217"/>
  <c r="CW217"/>
  <c r="EN217"/>
  <c r="ET217" s="1"/>
  <c r="EQ217"/>
  <c r="I218"/>
  <c r="M218"/>
  <c r="P218"/>
  <c r="S218"/>
  <c r="Q218"/>
  <c r="T218"/>
  <c r="V218"/>
  <c r="Y218"/>
  <c r="AE218"/>
  <c r="AF218"/>
  <c r="AG218"/>
  <c r="AK218"/>
  <c r="AN218"/>
  <c r="AR218"/>
  <c r="AS218"/>
  <c r="CD218"/>
  <c r="CJ218" s="1"/>
  <c r="AW218"/>
  <c r="BE218"/>
  <c r="BF218"/>
  <c r="CE218"/>
  <c r="CK218"/>
  <c r="CG218"/>
  <c r="CM218"/>
  <c r="CX218"/>
  <c r="I219"/>
  <c r="J219" s="1"/>
  <c r="K219"/>
  <c r="P219"/>
  <c r="Q219"/>
  <c r="R219"/>
  <c r="Y219"/>
  <c r="AE219"/>
  <c r="AF219"/>
  <c r="AG219"/>
  <c r="AK219"/>
  <c r="AN219"/>
  <c r="AR219"/>
  <c r="AS219"/>
  <c r="CG219"/>
  <c r="CM219" s="1"/>
  <c r="AW219"/>
  <c r="BE219"/>
  <c r="BH219"/>
  <c r="CO219" s="1"/>
  <c r="CP219" s="1"/>
  <c r="BF219"/>
  <c r="BG219"/>
  <c r="CD219"/>
  <c r="CJ219" s="1"/>
  <c r="CE219"/>
  <c r="CK219" s="1"/>
  <c r="CF219"/>
  <c r="CL219"/>
  <c r="CH219"/>
  <c r="CN219"/>
  <c r="I220"/>
  <c r="L220" s="1"/>
  <c r="J220"/>
  <c r="N220"/>
  <c r="Q220"/>
  <c r="R220"/>
  <c r="S220"/>
  <c r="T220"/>
  <c r="U220"/>
  <c r="V220"/>
  <c r="Y220"/>
  <c r="AE220"/>
  <c r="AF220"/>
  <c r="AG220"/>
  <c r="AK220"/>
  <c r="AN220"/>
  <c r="AR220"/>
  <c r="AS220"/>
  <c r="CG220" s="1"/>
  <c r="CM220" s="1"/>
  <c r="AW220"/>
  <c r="BH220"/>
  <c r="BF220"/>
  <c r="BG220"/>
  <c r="CD220"/>
  <c r="CJ220" s="1"/>
  <c r="CE220"/>
  <c r="CK220" s="1"/>
  <c r="CF220"/>
  <c r="CL220" s="1"/>
  <c r="CH220"/>
  <c r="CN220" s="1"/>
  <c r="CX220"/>
  <c r="I221"/>
  <c r="M221"/>
  <c r="P221"/>
  <c r="U221"/>
  <c r="Y221"/>
  <c r="AE221"/>
  <c r="AF221"/>
  <c r="AG221"/>
  <c r="AK221"/>
  <c r="AN221"/>
  <c r="AR221"/>
  <c r="AS221"/>
  <c r="CD221" s="1"/>
  <c r="CJ221" s="1"/>
  <c r="AW221"/>
  <c r="BE221"/>
  <c r="BF221"/>
  <c r="CE221"/>
  <c r="CK221" s="1"/>
  <c r="CG221"/>
  <c r="CM221" s="1"/>
  <c r="I222"/>
  <c r="J222" s="1"/>
  <c r="K222"/>
  <c r="P222"/>
  <c r="Q222"/>
  <c r="R222"/>
  <c r="V222"/>
  <c r="Y222"/>
  <c r="AE222"/>
  <c r="AF222"/>
  <c r="AG222"/>
  <c r="AK222"/>
  <c r="AN222"/>
  <c r="AR222"/>
  <c r="AS222"/>
  <c r="CH222" s="1"/>
  <c r="CN222" s="1"/>
  <c r="AW222"/>
  <c r="BE222"/>
  <c r="BH222" s="1"/>
  <c r="CO222" s="1"/>
  <c r="CP222" s="1"/>
  <c r="BF222"/>
  <c r="I223"/>
  <c r="K223" s="1"/>
  <c r="J223"/>
  <c r="M223"/>
  <c r="P223"/>
  <c r="Q223" s="1"/>
  <c r="R223"/>
  <c r="T223"/>
  <c r="V223"/>
  <c r="Y223"/>
  <c r="AE223"/>
  <c r="AF223"/>
  <c r="AG223"/>
  <c r="AK223"/>
  <c r="AN223"/>
  <c r="AR223"/>
  <c r="AS223"/>
  <c r="AW223"/>
  <c r="BE223"/>
  <c r="BF223"/>
  <c r="CF223"/>
  <c r="CL223" s="1"/>
  <c r="CX223"/>
  <c r="I224"/>
  <c r="N224"/>
  <c r="P224"/>
  <c r="T224"/>
  <c r="Y224"/>
  <c r="AE224"/>
  <c r="AF224"/>
  <c r="AG224"/>
  <c r="AK224"/>
  <c r="AN224"/>
  <c r="AR224"/>
  <c r="AS224"/>
  <c r="CD224" s="1"/>
  <c r="CJ224" s="1"/>
  <c r="AW224"/>
  <c r="BE224"/>
  <c r="BF224"/>
  <c r="CE224"/>
  <c r="CK224" s="1"/>
  <c r="I225"/>
  <c r="P225"/>
  <c r="V225"/>
  <c r="Y225"/>
  <c r="AE225"/>
  <c r="AF225"/>
  <c r="AG225"/>
  <c r="AK225"/>
  <c r="AN225"/>
  <c r="AR225"/>
  <c r="AS225"/>
  <c r="CH225" s="1"/>
  <c r="CN225" s="1"/>
  <c r="AW225"/>
  <c r="BE225"/>
  <c r="BF225"/>
  <c r="I226"/>
  <c r="M226" s="1"/>
  <c r="Q226"/>
  <c r="R226"/>
  <c r="S226"/>
  <c r="T226"/>
  <c r="U226"/>
  <c r="V226"/>
  <c r="Y226"/>
  <c r="AE226"/>
  <c r="AF226"/>
  <c r="AG226"/>
  <c r="AK226"/>
  <c r="AN226"/>
  <c r="AR226"/>
  <c r="AS226"/>
  <c r="CD226"/>
  <c r="CJ226" s="1"/>
  <c r="AW226"/>
  <c r="BF226"/>
  <c r="CX226"/>
  <c r="I227"/>
  <c r="J227"/>
  <c r="K227"/>
  <c r="P227"/>
  <c r="CX227" s="1"/>
  <c r="T227"/>
  <c r="Y227"/>
  <c r="AE227"/>
  <c r="AF227"/>
  <c r="AG227"/>
  <c r="AK227"/>
  <c r="AN227"/>
  <c r="AQ227"/>
  <c r="AR227"/>
  <c r="AS227"/>
  <c r="CF227"/>
  <c r="CL227" s="1"/>
  <c r="AW227"/>
  <c r="BE227"/>
  <c r="BF227"/>
  <c r="I228"/>
  <c r="K228"/>
  <c r="M228"/>
  <c r="P228"/>
  <c r="T228" s="1"/>
  <c r="Y228"/>
  <c r="AE228"/>
  <c r="AF228"/>
  <c r="AK228"/>
  <c r="AN228"/>
  <c r="AQ228"/>
  <c r="AR228"/>
  <c r="AS228"/>
  <c r="CG228"/>
  <c r="CM228" s="1"/>
  <c r="AW228"/>
  <c r="BE228"/>
  <c r="BH228"/>
  <c r="BF228"/>
  <c r="BG228"/>
  <c r="CD228"/>
  <c r="CJ228"/>
  <c r="CE228"/>
  <c r="CF228"/>
  <c r="CL228" s="1"/>
  <c r="CH228"/>
  <c r="CN228" s="1"/>
  <c r="CK228"/>
  <c r="I229"/>
  <c r="M229"/>
  <c r="P229"/>
  <c r="Q229"/>
  <c r="R229"/>
  <c r="T229"/>
  <c r="V229"/>
  <c r="Y229"/>
  <c r="AE229"/>
  <c r="AF229"/>
  <c r="AG229"/>
  <c r="AK229"/>
  <c r="AN229"/>
  <c r="AR229"/>
  <c r="AS229"/>
  <c r="CD229"/>
  <c r="CJ229" s="1"/>
  <c r="AW229"/>
  <c r="BE229"/>
  <c r="BF229"/>
  <c r="CE229"/>
  <c r="CK229"/>
  <c r="CG229"/>
  <c r="CM229"/>
  <c r="CX229"/>
  <c r="I230"/>
  <c r="P230"/>
  <c r="Q230"/>
  <c r="CQ230"/>
  <c r="CR230"/>
  <c r="CS230"/>
  <c r="CT230"/>
  <c r="FB230" s="1"/>
  <c r="CU230"/>
  <c r="CW230"/>
  <c r="EN230"/>
  <c r="ET230" s="1"/>
  <c r="EZ230"/>
  <c r="I231"/>
  <c r="M231"/>
  <c r="P231"/>
  <c r="Q231"/>
  <c r="R231"/>
  <c r="T231"/>
  <c r="V231"/>
  <c r="Y231"/>
  <c r="AE231"/>
  <c r="AF231"/>
  <c r="AG231"/>
  <c r="AK231"/>
  <c r="AN231"/>
  <c r="AR231"/>
  <c r="AS231"/>
  <c r="CD231"/>
  <c r="CJ231" s="1"/>
  <c r="AW231"/>
  <c r="BE231"/>
  <c r="BF231"/>
  <c r="CE231"/>
  <c r="CK231"/>
  <c r="CG231"/>
  <c r="CM231"/>
  <c r="CX231"/>
  <c r="I232"/>
  <c r="J232" s="1"/>
  <c r="P232"/>
  <c r="Q232" s="1"/>
  <c r="R232"/>
  <c r="Y232"/>
  <c r="AE232"/>
  <c r="AF232"/>
  <c r="AG232"/>
  <c r="AK232"/>
  <c r="AN232"/>
  <c r="AR232"/>
  <c r="AS232"/>
  <c r="AW232"/>
  <c r="BE232"/>
  <c r="BH232" s="1"/>
  <c r="CO232" s="1"/>
  <c r="CP232" s="1"/>
  <c r="BF232"/>
  <c r="CF232"/>
  <c r="CL232" s="1"/>
  <c r="CH232"/>
  <c r="CN232" s="1"/>
  <c r="I233"/>
  <c r="K233" s="1"/>
  <c r="J233"/>
  <c r="P233"/>
  <c r="Q233" s="1"/>
  <c r="R233"/>
  <c r="V233"/>
  <c r="Y233"/>
  <c r="AE233"/>
  <c r="AF233"/>
  <c r="AG233"/>
  <c r="AK233"/>
  <c r="AN233"/>
  <c r="AR233"/>
  <c r="AS233"/>
  <c r="CD233" s="1"/>
  <c r="CJ233" s="1"/>
  <c r="AW233"/>
  <c r="BE233"/>
  <c r="BG233" s="1"/>
  <c r="BF233"/>
  <c r="I234"/>
  <c r="M234" s="1"/>
  <c r="P234"/>
  <c r="T234" s="1"/>
  <c r="V234"/>
  <c r="Y234"/>
  <c r="AE234"/>
  <c r="AF234"/>
  <c r="AG234"/>
  <c r="AK234"/>
  <c r="AN234"/>
  <c r="AR234"/>
  <c r="AS234"/>
  <c r="CF234" s="1"/>
  <c r="CL234" s="1"/>
  <c r="AW234"/>
  <c r="BE234"/>
  <c r="BH234" s="1"/>
  <c r="CO234" s="1"/>
  <c r="CP234" s="1"/>
  <c r="BF234"/>
  <c r="CH234"/>
  <c r="CN234" s="1"/>
  <c r="I235"/>
  <c r="K235" s="1"/>
  <c r="J235"/>
  <c r="P235"/>
  <c r="Q235" s="1"/>
  <c r="R235"/>
  <c r="V235"/>
  <c r="Y235"/>
  <c r="AE235"/>
  <c r="AF235"/>
  <c r="AG235"/>
  <c r="AK235"/>
  <c r="AN235"/>
  <c r="AR235"/>
  <c r="AS235"/>
  <c r="CG235" s="1"/>
  <c r="CM235" s="1"/>
  <c r="AW235"/>
  <c r="BE235"/>
  <c r="BG235" s="1"/>
  <c r="BF235"/>
  <c r="I236"/>
  <c r="M236"/>
  <c r="K236"/>
  <c r="Q236"/>
  <c r="R236"/>
  <c r="S236"/>
  <c r="T236"/>
  <c r="U236"/>
  <c r="V236"/>
  <c r="Y236"/>
  <c r="AE236"/>
  <c r="AF236"/>
  <c r="AG236"/>
  <c r="AK236"/>
  <c r="AN236"/>
  <c r="AR236"/>
  <c r="AS236"/>
  <c r="CG236"/>
  <c r="CM236" s="1"/>
  <c r="AW236"/>
  <c r="BG236"/>
  <c r="BF236"/>
  <c r="BH236"/>
  <c r="CX236"/>
  <c r="I237"/>
  <c r="M237"/>
  <c r="K237"/>
  <c r="P237"/>
  <c r="T237" s="1"/>
  <c r="Y237"/>
  <c r="AE237"/>
  <c r="AF237"/>
  <c r="AK237"/>
  <c r="AN237"/>
  <c r="AR237"/>
  <c r="AS237"/>
  <c r="AW237"/>
  <c r="BE237"/>
  <c r="BH237" s="1"/>
  <c r="BF237"/>
  <c r="CG237"/>
  <c r="CM237" s="1"/>
  <c r="I238"/>
  <c r="J238" s="1"/>
  <c r="K238"/>
  <c r="N238"/>
  <c r="P238"/>
  <c r="Y238"/>
  <c r="AE238"/>
  <c r="AF238"/>
  <c r="AG238"/>
  <c r="AK238"/>
  <c r="AN238"/>
  <c r="AR238"/>
  <c r="AS238"/>
  <c r="CE238"/>
  <c r="CK238" s="1"/>
  <c r="AW238"/>
  <c r="BE238"/>
  <c r="BH238"/>
  <c r="CO238" s="1"/>
  <c r="CP238" s="1"/>
  <c r="BF238"/>
  <c r="I239"/>
  <c r="M239"/>
  <c r="P239"/>
  <c r="V239"/>
  <c r="R239"/>
  <c r="Y239"/>
  <c r="AE239"/>
  <c r="AF239"/>
  <c r="AG239"/>
  <c r="AK239"/>
  <c r="AN239"/>
  <c r="AR239"/>
  <c r="AS239"/>
  <c r="CD239"/>
  <c r="CJ239" s="1"/>
  <c r="AW239"/>
  <c r="BE239"/>
  <c r="BH239"/>
  <c r="CO239" s="1"/>
  <c r="CP239" s="1"/>
  <c r="BF239"/>
  <c r="BG239"/>
  <c r="CE239"/>
  <c r="CK239" s="1"/>
  <c r="CF239"/>
  <c r="CL239" s="1"/>
  <c r="CG239"/>
  <c r="CM239" s="1"/>
  <c r="CH239"/>
  <c r="CN239"/>
  <c r="I240"/>
  <c r="J240" s="1"/>
  <c r="K240"/>
  <c r="N240"/>
  <c r="P240"/>
  <c r="Y240"/>
  <c r="AE240"/>
  <c r="AF240"/>
  <c r="AG240"/>
  <c r="AK240"/>
  <c r="AN240"/>
  <c r="AR240"/>
  <c r="AS240"/>
  <c r="CG240"/>
  <c r="CM240" s="1"/>
  <c r="AW240"/>
  <c r="BE240"/>
  <c r="BH240"/>
  <c r="CO240" s="1"/>
  <c r="CP240" s="1"/>
  <c r="BF240"/>
  <c r="I241"/>
  <c r="K241"/>
  <c r="M241"/>
  <c r="P241"/>
  <c r="T241" s="1"/>
  <c r="Y241"/>
  <c r="AE241"/>
  <c r="AF241"/>
  <c r="AK241"/>
  <c r="AN241"/>
  <c r="AR241"/>
  <c r="AS241"/>
  <c r="CF241" s="1"/>
  <c r="CL241" s="1"/>
  <c r="AW241"/>
  <c r="BE241"/>
  <c r="BG241" s="1"/>
  <c r="BH241"/>
  <c r="BF241"/>
  <c r="CD241"/>
  <c r="CJ241" s="1"/>
  <c r="CE241"/>
  <c r="CK241" s="1"/>
  <c r="CG241"/>
  <c r="CM241" s="1"/>
  <c r="CO241"/>
  <c r="CP241" s="1"/>
  <c r="I242"/>
  <c r="J242"/>
  <c r="K242"/>
  <c r="M242"/>
  <c r="P242"/>
  <c r="R242"/>
  <c r="Q242"/>
  <c r="T242"/>
  <c r="Y242"/>
  <c r="AE242"/>
  <c r="AF242"/>
  <c r="AG242"/>
  <c r="AK242"/>
  <c r="AN242"/>
  <c r="AR242"/>
  <c r="AS242"/>
  <c r="CE242" s="1"/>
  <c r="CK242" s="1"/>
  <c r="AW242"/>
  <c r="BE242"/>
  <c r="BH242" s="1"/>
  <c r="CO242" s="1"/>
  <c r="CP242" s="1"/>
  <c r="BF242"/>
  <c r="BG242"/>
  <c r="I243"/>
  <c r="P243"/>
  <c r="Q243" s="1"/>
  <c r="CQ243"/>
  <c r="CR243"/>
  <c r="EZ243"/>
  <c r="CS243"/>
  <c r="CT243"/>
  <c r="CU243"/>
  <c r="EQ243"/>
  <c r="CW243"/>
  <c r="FB243"/>
  <c r="I244"/>
  <c r="J244"/>
  <c r="K244"/>
  <c r="M244"/>
  <c r="P244"/>
  <c r="S244"/>
  <c r="Q244"/>
  <c r="U244"/>
  <c r="Y244"/>
  <c r="AE244"/>
  <c r="AF244"/>
  <c r="AG244"/>
  <c r="AK244"/>
  <c r="AN244"/>
  <c r="AQ244"/>
  <c r="AR244"/>
  <c r="AS244"/>
  <c r="CF244"/>
  <c r="CL244" s="1"/>
  <c r="AW244"/>
  <c r="BE244"/>
  <c r="BG244"/>
  <c r="BH244"/>
  <c r="BF244"/>
  <c r="CD244"/>
  <c r="CJ244"/>
  <c r="CE244"/>
  <c r="CK244"/>
  <c r="CG244"/>
  <c r="CM244"/>
  <c r="I245"/>
  <c r="J245"/>
  <c r="K245"/>
  <c r="M245"/>
  <c r="P245"/>
  <c r="S245"/>
  <c r="Q245"/>
  <c r="U245"/>
  <c r="Y245"/>
  <c r="AE245"/>
  <c r="AF245"/>
  <c r="AK245"/>
  <c r="AN245"/>
  <c r="AQ245"/>
  <c r="AR245" s="1"/>
  <c r="AS245"/>
  <c r="AW245"/>
  <c r="BE245"/>
  <c r="BG245" s="1"/>
  <c r="BH245"/>
  <c r="BF245"/>
  <c r="CE245"/>
  <c r="CK245" s="1"/>
  <c r="CG245"/>
  <c r="CM245" s="1"/>
  <c r="CX245"/>
  <c r="I246"/>
  <c r="M246"/>
  <c r="P246"/>
  <c r="S246"/>
  <c r="Q246"/>
  <c r="R246"/>
  <c r="T246"/>
  <c r="U246"/>
  <c r="V246"/>
  <c r="Y246"/>
  <c r="AE246"/>
  <c r="AF246"/>
  <c r="AG246"/>
  <c r="AK246"/>
  <c r="AN246"/>
  <c r="AQ246"/>
  <c r="AW246"/>
  <c r="BE246"/>
  <c r="BH246" s="1"/>
  <c r="CO246" s="1"/>
  <c r="CP246" s="1"/>
  <c r="BF246"/>
  <c r="CX246"/>
  <c r="I247"/>
  <c r="P247"/>
  <c r="S247" s="1"/>
  <c r="Q247"/>
  <c r="V247"/>
  <c r="Y247"/>
  <c r="AE247"/>
  <c r="AF247"/>
  <c r="AG247"/>
  <c r="AK247"/>
  <c r="AN247"/>
  <c r="AQ247"/>
  <c r="AW247"/>
  <c r="BE247"/>
  <c r="BH247"/>
  <c r="BF247"/>
  <c r="I248"/>
  <c r="L248" s="1"/>
  <c r="J248"/>
  <c r="Q248"/>
  <c r="R248"/>
  <c r="S248"/>
  <c r="T248"/>
  <c r="U248"/>
  <c r="V248"/>
  <c r="Y248"/>
  <c r="AE248"/>
  <c r="AF248"/>
  <c r="AG248"/>
  <c r="AK248"/>
  <c r="AN248"/>
  <c r="CO248" s="1"/>
  <c r="CP248" s="1"/>
  <c r="AR248"/>
  <c r="AS248"/>
  <c r="CF248"/>
  <c r="CL248" s="1"/>
  <c r="AW248"/>
  <c r="BE248"/>
  <c r="BG248"/>
  <c r="BH248"/>
  <c r="BF248"/>
  <c r="CD248"/>
  <c r="CJ248"/>
  <c r="CE248"/>
  <c r="CK248"/>
  <c r="CG248"/>
  <c r="CM248"/>
  <c r="CX248"/>
  <c r="I249"/>
  <c r="J249"/>
  <c r="K249"/>
  <c r="L249"/>
  <c r="M249"/>
  <c r="N249"/>
  <c r="P249"/>
  <c r="S249"/>
  <c r="Q249"/>
  <c r="T249"/>
  <c r="U249"/>
  <c r="Y249"/>
  <c r="AE249"/>
  <c r="AF249"/>
  <c r="AK249"/>
  <c r="AN249"/>
  <c r="AQ249"/>
  <c r="AR249"/>
  <c r="AS249"/>
  <c r="CD249"/>
  <c r="CJ249" s="1"/>
  <c r="AW249"/>
  <c r="BE249"/>
  <c r="BG249"/>
  <c r="BH249"/>
  <c r="BF249"/>
  <c r="CE249"/>
  <c r="CK249"/>
  <c r="CG249"/>
  <c r="CH249"/>
  <c r="CN249" s="1"/>
  <c r="CM249"/>
  <c r="CX249"/>
  <c r="I250"/>
  <c r="M250" s="1"/>
  <c r="Q250"/>
  <c r="R250"/>
  <c r="S250"/>
  <c r="T250"/>
  <c r="U250"/>
  <c r="V250"/>
  <c r="Y250"/>
  <c r="AE250"/>
  <c r="AF250"/>
  <c r="AG250"/>
  <c r="AK250"/>
  <c r="AN250"/>
  <c r="AQ250"/>
  <c r="AS250" s="1"/>
  <c r="AR250"/>
  <c r="AW250"/>
  <c r="BE250"/>
  <c r="BF250"/>
  <c r="CX250"/>
  <c r="I251"/>
  <c r="P251"/>
  <c r="T251" s="1"/>
  <c r="Y251"/>
  <c r="AE251"/>
  <c r="AF251"/>
  <c r="AG251"/>
  <c r="AK251"/>
  <c r="AN251"/>
  <c r="AQ251"/>
  <c r="AW251"/>
  <c r="BE251"/>
  <c r="BH251" s="1"/>
  <c r="CO251" s="1"/>
  <c r="CP251" s="1"/>
  <c r="BF251"/>
  <c r="I252"/>
  <c r="P252"/>
  <c r="Q252"/>
  <c r="CQ252"/>
  <c r="CR252"/>
  <c r="EZ252" s="1"/>
  <c r="CS252"/>
  <c r="CT252"/>
  <c r="CU252"/>
  <c r="CW252"/>
  <c r="I253"/>
  <c r="M253" s="1"/>
  <c r="P253"/>
  <c r="S253" s="1"/>
  <c r="Q253"/>
  <c r="Y253"/>
  <c r="AE253"/>
  <c r="AF253"/>
  <c r="AG253"/>
  <c r="AK253"/>
  <c r="AN253"/>
  <c r="AQ253"/>
  <c r="AW253"/>
  <c r="BE253"/>
  <c r="BH253" s="1"/>
  <c r="BF253"/>
  <c r="I254"/>
  <c r="L254" s="1"/>
  <c r="J254"/>
  <c r="Q254"/>
  <c r="R254"/>
  <c r="S254"/>
  <c r="T254"/>
  <c r="U254"/>
  <c r="V254"/>
  <c r="Y254"/>
  <c r="AE254"/>
  <c r="AF254"/>
  <c r="AG254"/>
  <c r="AK254"/>
  <c r="AN254"/>
  <c r="AR254"/>
  <c r="AS254"/>
  <c r="CD254"/>
  <c r="CJ254" s="1"/>
  <c r="AW254"/>
  <c r="BE254"/>
  <c r="BG254"/>
  <c r="BH254"/>
  <c r="BF254"/>
  <c r="CE254"/>
  <c r="CK254"/>
  <c r="CG254"/>
  <c r="CM254"/>
  <c r="CO254"/>
  <c r="CP254" s="1"/>
  <c r="CX254"/>
  <c r="I255"/>
  <c r="J255" s="1"/>
  <c r="K255"/>
  <c r="M255"/>
  <c r="P255"/>
  <c r="S255" s="1"/>
  <c r="Q255"/>
  <c r="U255"/>
  <c r="Y255"/>
  <c r="AE255"/>
  <c r="AF255"/>
  <c r="AG255"/>
  <c r="CO255" s="1"/>
  <c r="CP255" s="1"/>
  <c r="AK255"/>
  <c r="AN255"/>
  <c r="AQ255"/>
  <c r="AR255"/>
  <c r="AS255"/>
  <c r="CD255"/>
  <c r="CJ255" s="1"/>
  <c r="AW255"/>
  <c r="BE255"/>
  <c r="BG255"/>
  <c r="BH255"/>
  <c r="BF255"/>
  <c r="CE255"/>
  <c r="CK255"/>
  <c r="CG255"/>
  <c r="CM255"/>
  <c r="I256"/>
  <c r="P256"/>
  <c r="S256"/>
  <c r="Q256"/>
  <c r="V256"/>
  <c r="Y256"/>
  <c r="AE256"/>
  <c r="AF256"/>
  <c r="AG256"/>
  <c r="AK256"/>
  <c r="AN256"/>
  <c r="AQ256"/>
  <c r="AW256"/>
  <c r="BE256"/>
  <c r="BH256"/>
  <c r="BF256"/>
  <c r="I257"/>
  <c r="M257" s="1"/>
  <c r="P257"/>
  <c r="S257" s="1"/>
  <c r="Q257"/>
  <c r="Y257"/>
  <c r="AE257"/>
  <c r="AF257"/>
  <c r="AK257"/>
  <c r="AN257"/>
  <c r="CO257" s="1"/>
  <c r="CP257" s="1"/>
  <c r="AQ257"/>
  <c r="AW257"/>
  <c r="BE257"/>
  <c r="BH257"/>
  <c r="BF257"/>
  <c r="I258"/>
  <c r="L258" s="1"/>
  <c r="J258"/>
  <c r="P258"/>
  <c r="Q258" s="1"/>
  <c r="R258"/>
  <c r="V258"/>
  <c r="Y258"/>
  <c r="AE258"/>
  <c r="AF258"/>
  <c r="AG258"/>
  <c r="AK258"/>
  <c r="AN258"/>
  <c r="AQ258"/>
  <c r="AS258"/>
  <c r="CD258" s="1"/>
  <c r="CJ258" s="1"/>
  <c r="AR258"/>
  <c r="AW258"/>
  <c r="BE258"/>
  <c r="BF258"/>
  <c r="I259"/>
  <c r="M259"/>
  <c r="J259"/>
  <c r="P259"/>
  <c r="T259" s="1"/>
  <c r="Q259"/>
  <c r="Y259"/>
  <c r="AE259"/>
  <c r="AF259"/>
  <c r="AG259"/>
  <c r="AK259"/>
  <c r="AN259"/>
  <c r="AQ259"/>
  <c r="AW259"/>
  <c r="BE259"/>
  <c r="BH259" s="1"/>
  <c r="BF259"/>
  <c r="BG259"/>
  <c r="CX259"/>
  <c r="I260"/>
  <c r="M260"/>
  <c r="J260"/>
  <c r="P260"/>
  <c r="T260" s="1"/>
  <c r="Q260"/>
  <c r="Y260"/>
  <c r="AE260"/>
  <c r="AF260"/>
  <c r="AG260"/>
  <c r="AK260"/>
  <c r="AN260"/>
  <c r="AR260"/>
  <c r="AS260"/>
  <c r="CF260"/>
  <c r="CL260" s="1"/>
  <c r="AW260"/>
  <c r="BE260"/>
  <c r="BH260"/>
  <c r="BF260"/>
  <c r="I261"/>
  <c r="P261"/>
  <c r="S261"/>
  <c r="Q261"/>
  <c r="T261"/>
  <c r="V261"/>
  <c r="Y261"/>
  <c r="AE261"/>
  <c r="AF261"/>
  <c r="AG261"/>
  <c r="AK261"/>
  <c r="AN261"/>
  <c r="AQ261"/>
  <c r="AW261"/>
  <c r="BE261"/>
  <c r="BH261" s="1"/>
  <c r="CO261" s="1"/>
  <c r="CP261" s="1"/>
  <c r="BF261"/>
  <c r="CX261"/>
  <c r="I262"/>
  <c r="L262" s="1"/>
  <c r="J262"/>
  <c r="N262"/>
  <c r="Q262"/>
  <c r="R262"/>
  <c r="S262"/>
  <c r="T262"/>
  <c r="U262"/>
  <c r="V262"/>
  <c r="Y262"/>
  <c r="AE262"/>
  <c r="AF262"/>
  <c r="AG262"/>
  <c r="AK262"/>
  <c r="AN262"/>
  <c r="AR262"/>
  <c r="AS262"/>
  <c r="CE262" s="1"/>
  <c r="CK262" s="1"/>
  <c r="AW262"/>
  <c r="BH262"/>
  <c r="BF262"/>
  <c r="BG262"/>
  <c r="CX262"/>
  <c r="I263"/>
  <c r="P263"/>
  <c r="S263"/>
  <c r="Q263"/>
  <c r="V263"/>
  <c r="Y263"/>
  <c r="AE263"/>
  <c r="AF263"/>
  <c r="AG263"/>
  <c r="AK263"/>
  <c r="AN263"/>
  <c r="AR263"/>
  <c r="AS263"/>
  <c r="CG263" s="1"/>
  <c r="CM263" s="1"/>
  <c r="AW263"/>
  <c r="BE263"/>
  <c r="BF263"/>
  <c r="CE263"/>
  <c r="CK263" s="1"/>
  <c r="CX263"/>
  <c r="I264"/>
  <c r="M264"/>
  <c r="J264"/>
  <c r="K264"/>
  <c r="P264"/>
  <c r="T264"/>
  <c r="Q264"/>
  <c r="R264"/>
  <c r="V264"/>
  <c r="Y264"/>
  <c r="AE264"/>
  <c r="AF264"/>
  <c r="AG264"/>
  <c r="AK264"/>
  <c r="AN264"/>
  <c r="AQ264"/>
  <c r="AS264" s="1"/>
  <c r="AR264"/>
  <c r="AW264"/>
  <c r="BE264"/>
  <c r="BF264"/>
  <c r="CX264"/>
  <c r="I265"/>
  <c r="M265"/>
  <c r="J265"/>
  <c r="K265"/>
  <c r="P265"/>
  <c r="T265"/>
  <c r="Q265"/>
  <c r="R265"/>
  <c r="V265"/>
  <c r="Y265"/>
  <c r="AE265"/>
  <c r="AF265"/>
  <c r="AG265"/>
  <c r="AK265"/>
  <c r="AN265"/>
  <c r="AQ265"/>
  <c r="AS265" s="1"/>
  <c r="AR265"/>
  <c r="AW265"/>
  <c r="BE265"/>
  <c r="BF265"/>
  <c r="CX265"/>
  <c r="I266"/>
  <c r="P266"/>
  <c r="Q266" s="1"/>
  <c r="CQ266"/>
  <c r="EN266" s="1"/>
  <c r="ET266" s="1"/>
  <c r="CR266"/>
  <c r="CS266"/>
  <c r="CT266"/>
  <c r="CU266"/>
  <c r="CW266"/>
  <c r="EO266"/>
  <c r="EU266" s="1"/>
  <c r="EZ266"/>
  <c r="I267"/>
  <c r="M267"/>
  <c r="P267"/>
  <c r="S267"/>
  <c r="Q267"/>
  <c r="R267"/>
  <c r="T267"/>
  <c r="U267"/>
  <c r="V267"/>
  <c r="Y267"/>
  <c r="AE267"/>
  <c r="AF267"/>
  <c r="AG267"/>
  <c r="AK267"/>
  <c r="AN267"/>
  <c r="AR267"/>
  <c r="AS267"/>
  <c r="CG267"/>
  <c r="CM267" s="1"/>
  <c r="CD267"/>
  <c r="CJ267" s="1"/>
  <c r="AW267"/>
  <c r="BE267"/>
  <c r="BF267"/>
  <c r="CE267"/>
  <c r="CK267"/>
  <c r="CX267"/>
  <c r="I268"/>
  <c r="M268" s="1"/>
  <c r="J268"/>
  <c r="Q268"/>
  <c r="R268"/>
  <c r="S268"/>
  <c r="T268"/>
  <c r="U268"/>
  <c r="V268"/>
  <c r="Y268"/>
  <c r="AE268"/>
  <c r="AF268"/>
  <c r="AG268"/>
  <c r="AK268"/>
  <c r="AN268"/>
  <c r="AR268"/>
  <c r="AS268"/>
  <c r="CG268" s="1"/>
  <c r="CM268" s="1"/>
  <c r="AW268"/>
  <c r="BE268"/>
  <c r="BH268" s="1"/>
  <c r="BF268"/>
  <c r="CX268"/>
  <c r="I269"/>
  <c r="J269" s="1"/>
  <c r="K269"/>
  <c r="Q269"/>
  <c r="R269"/>
  <c r="S269"/>
  <c r="T269"/>
  <c r="U269"/>
  <c r="V269"/>
  <c r="Y269"/>
  <c r="AE269"/>
  <c r="AF269"/>
  <c r="AG269"/>
  <c r="AK269"/>
  <c r="AN269"/>
  <c r="AR269"/>
  <c r="AS269"/>
  <c r="CD269" s="1"/>
  <c r="CJ269" s="1"/>
  <c r="AW269"/>
  <c r="BE269"/>
  <c r="BH269" s="1"/>
  <c r="CO269" s="1"/>
  <c r="CP269" s="1"/>
  <c r="BF269"/>
  <c r="CX269"/>
  <c r="I270"/>
  <c r="Q270"/>
  <c r="R270"/>
  <c r="S270"/>
  <c r="T270"/>
  <c r="U270"/>
  <c r="V270"/>
  <c r="Y270"/>
  <c r="AE270"/>
  <c r="AF270"/>
  <c r="AG270"/>
  <c r="AK270"/>
  <c r="AN270"/>
  <c r="AR270"/>
  <c r="AS270"/>
  <c r="AW270"/>
  <c r="BE270"/>
  <c r="BH270" s="1"/>
  <c r="BF270"/>
  <c r="BG270"/>
  <c r="CX270"/>
  <c r="I271"/>
  <c r="M271"/>
  <c r="J271"/>
  <c r="P271"/>
  <c r="T271" s="1"/>
  <c r="Q271"/>
  <c r="Y271"/>
  <c r="AE271"/>
  <c r="AF271"/>
  <c r="AG271"/>
  <c r="AK271"/>
  <c r="AN271"/>
  <c r="AR271"/>
  <c r="AS271"/>
  <c r="AW271"/>
  <c r="BE271"/>
  <c r="BH271"/>
  <c r="BF271"/>
  <c r="I272"/>
  <c r="M272" s="1"/>
  <c r="Q272"/>
  <c r="R272"/>
  <c r="S272"/>
  <c r="T272"/>
  <c r="U272"/>
  <c r="V272"/>
  <c r="Y272"/>
  <c r="AE272"/>
  <c r="AF272"/>
  <c r="AG272"/>
  <c r="AK272"/>
  <c r="AN272"/>
  <c r="AR272"/>
  <c r="AS272"/>
  <c r="CF272"/>
  <c r="CL272" s="1"/>
  <c r="AW272"/>
  <c r="BE272"/>
  <c r="BH272"/>
  <c r="BF272"/>
  <c r="CX272"/>
  <c r="I273"/>
  <c r="J273"/>
  <c r="K273"/>
  <c r="M273"/>
  <c r="P273"/>
  <c r="R273"/>
  <c r="Q273"/>
  <c r="T273"/>
  <c r="Y273"/>
  <c r="AE273"/>
  <c r="AF273"/>
  <c r="AG273"/>
  <c r="AK273"/>
  <c r="AN273"/>
  <c r="AR273"/>
  <c r="AS273"/>
  <c r="AW273"/>
  <c r="BE273"/>
  <c r="BH273" s="1"/>
  <c r="BF273"/>
  <c r="I274"/>
  <c r="M274" s="1"/>
  <c r="J274"/>
  <c r="Q274"/>
  <c r="R274"/>
  <c r="S274"/>
  <c r="T274"/>
  <c r="U274"/>
  <c r="V274"/>
  <c r="Y274"/>
  <c r="AE274"/>
  <c r="AF274"/>
  <c r="AG274"/>
  <c r="AK274"/>
  <c r="AN274"/>
  <c r="AR274"/>
  <c r="AS274"/>
  <c r="CD274" s="1"/>
  <c r="CJ274" s="1"/>
  <c r="AW274"/>
  <c r="BE274"/>
  <c r="BF274"/>
  <c r="CE274"/>
  <c r="CK274" s="1"/>
  <c r="CG274"/>
  <c r="CM274" s="1"/>
  <c r="CX274"/>
  <c r="I275"/>
  <c r="J275"/>
  <c r="K275"/>
  <c r="P275"/>
  <c r="Q275" s="1"/>
  <c r="R275"/>
  <c r="Y275"/>
  <c r="AE275"/>
  <c r="AF275"/>
  <c r="AG275"/>
  <c r="AK275"/>
  <c r="AN275"/>
  <c r="AR275"/>
  <c r="AS275"/>
  <c r="CG275" s="1"/>
  <c r="CM275" s="1"/>
  <c r="AW275"/>
  <c r="BE275"/>
  <c r="BH275" s="1"/>
  <c r="CO275" s="1"/>
  <c r="CP275" s="1"/>
  <c r="BF275"/>
  <c r="I276"/>
  <c r="L276"/>
  <c r="J276"/>
  <c r="N276"/>
  <c r="Q276"/>
  <c r="R276"/>
  <c r="S276"/>
  <c r="T276"/>
  <c r="U276"/>
  <c r="V276"/>
  <c r="Y276"/>
  <c r="AE276"/>
  <c r="AF276"/>
  <c r="AG276"/>
  <c r="AK276"/>
  <c r="AN276"/>
  <c r="AR276"/>
  <c r="AS276"/>
  <c r="CG276" s="1"/>
  <c r="CM276" s="1"/>
  <c r="AW276"/>
  <c r="BH276"/>
  <c r="BF276"/>
  <c r="BG276"/>
  <c r="CX276"/>
  <c r="I277"/>
  <c r="P277"/>
  <c r="Q277"/>
  <c r="R277"/>
  <c r="U277"/>
  <c r="Y277"/>
  <c r="AE277"/>
  <c r="AF277"/>
  <c r="AG277"/>
  <c r="AK277"/>
  <c r="AN277"/>
  <c r="AR277"/>
  <c r="AS277"/>
  <c r="CD277" s="1"/>
  <c r="CJ277" s="1"/>
  <c r="AW277"/>
  <c r="BF277"/>
  <c r="CX277"/>
  <c r="I278"/>
  <c r="J278" s="1"/>
  <c r="K278"/>
  <c r="P278"/>
  <c r="Q278"/>
  <c r="R278"/>
  <c r="Y278"/>
  <c r="AE278"/>
  <c r="AF278"/>
  <c r="AG278"/>
  <c r="AK278"/>
  <c r="AN278"/>
  <c r="BH278"/>
  <c r="CO278" s="1"/>
  <c r="CP278" s="1"/>
  <c r="AR278"/>
  <c r="AS278"/>
  <c r="CG278" s="1"/>
  <c r="CM278" s="1"/>
  <c r="AW278"/>
  <c r="BF278"/>
  <c r="BG278"/>
  <c r="CD278"/>
  <c r="CJ278" s="1"/>
  <c r="CE278"/>
  <c r="CK278" s="1"/>
  <c r="I279"/>
  <c r="L279" s="1"/>
  <c r="J279"/>
  <c r="Q279"/>
  <c r="R279"/>
  <c r="S279"/>
  <c r="T279"/>
  <c r="U279"/>
  <c r="V279"/>
  <c r="Y279"/>
  <c r="AE279"/>
  <c r="AF279"/>
  <c r="AG279"/>
  <c r="AK279"/>
  <c r="AN279"/>
  <c r="AR279"/>
  <c r="AS279"/>
  <c r="CG279" s="1"/>
  <c r="CM279" s="1"/>
  <c r="AW279"/>
  <c r="BH279"/>
  <c r="BF279"/>
  <c r="BG279"/>
  <c r="CX279"/>
  <c r="I280"/>
  <c r="P280"/>
  <c r="Q280"/>
  <c r="R280"/>
  <c r="U280"/>
  <c r="Y280"/>
  <c r="AE280"/>
  <c r="AF280"/>
  <c r="AG280"/>
  <c r="AK280"/>
  <c r="AN280"/>
  <c r="AR280"/>
  <c r="AS280"/>
  <c r="CD280" s="1"/>
  <c r="CJ280" s="1"/>
  <c r="AW280"/>
  <c r="BF280"/>
  <c r="CX280"/>
  <c r="I281"/>
  <c r="J281" s="1"/>
  <c r="K281"/>
  <c r="Q281"/>
  <c r="R281"/>
  <c r="S281"/>
  <c r="T281"/>
  <c r="U281"/>
  <c r="V281"/>
  <c r="Y281"/>
  <c r="AE281"/>
  <c r="AF281"/>
  <c r="AG281"/>
  <c r="AK281"/>
  <c r="AN281"/>
  <c r="AR281"/>
  <c r="AS281"/>
  <c r="CD281" s="1"/>
  <c r="CJ281" s="1"/>
  <c r="AW281"/>
  <c r="BG281"/>
  <c r="BF281"/>
  <c r="BH281"/>
  <c r="CX281"/>
  <c r="I282"/>
  <c r="P282"/>
  <c r="Q282"/>
  <c r="CW282"/>
  <c r="EN282"/>
  <c r="ET282" s="1"/>
  <c r="I283"/>
  <c r="L283" s="1"/>
  <c r="J283"/>
  <c r="Q283"/>
  <c r="R283"/>
  <c r="S283"/>
  <c r="T283"/>
  <c r="U283"/>
  <c r="V283"/>
  <c r="Y283"/>
  <c r="AE283"/>
  <c r="AF283"/>
  <c r="AG283"/>
  <c r="AK283"/>
  <c r="AN283"/>
  <c r="AQ283"/>
  <c r="AS283" s="1"/>
  <c r="CE283" s="1"/>
  <c r="CK283" s="1"/>
  <c r="AR283"/>
  <c r="AW283"/>
  <c r="BF283"/>
  <c r="CX283"/>
  <c r="I284"/>
  <c r="J284" s="1"/>
  <c r="K284"/>
  <c r="P284"/>
  <c r="Q284"/>
  <c r="R284"/>
  <c r="Y284"/>
  <c r="AE284"/>
  <c r="AF284"/>
  <c r="AG284"/>
  <c r="AK284"/>
  <c r="AN284"/>
  <c r="AQ284"/>
  <c r="AS284" s="1"/>
  <c r="AR284"/>
  <c r="AW284"/>
  <c r="BF284"/>
  <c r="I285"/>
  <c r="J285"/>
  <c r="K285"/>
  <c r="Q285"/>
  <c r="R285"/>
  <c r="S285"/>
  <c r="T285"/>
  <c r="U285"/>
  <c r="V285"/>
  <c r="Y285"/>
  <c r="AE285"/>
  <c r="AF285"/>
  <c r="AG285"/>
  <c r="AK285"/>
  <c r="AN285"/>
  <c r="AR285"/>
  <c r="AS285"/>
  <c r="CG285"/>
  <c r="CM285" s="1"/>
  <c r="AW285"/>
  <c r="BG285"/>
  <c r="BF285"/>
  <c r="BH285"/>
  <c r="CX285"/>
  <c r="I286"/>
  <c r="J286"/>
  <c r="K286"/>
  <c r="P286"/>
  <c r="Q286" s="1"/>
  <c r="R286"/>
  <c r="Y286"/>
  <c r="AE286"/>
  <c r="AF286"/>
  <c r="AG286"/>
  <c r="AK286"/>
  <c r="AN286"/>
  <c r="AR286"/>
  <c r="AS286"/>
  <c r="CE286"/>
  <c r="CK286" s="1"/>
  <c r="AW286"/>
  <c r="BE286"/>
  <c r="BH286"/>
  <c r="BF286"/>
  <c r="CD286"/>
  <c r="CJ286" s="1"/>
  <c r="CF286"/>
  <c r="CL286" s="1"/>
  <c r="CG286"/>
  <c r="CM286" s="1"/>
  <c r="I287"/>
  <c r="J287" s="1"/>
  <c r="K287"/>
  <c r="P287"/>
  <c r="T287"/>
  <c r="Y287"/>
  <c r="AE287"/>
  <c r="AF287"/>
  <c r="AG287"/>
  <c r="AK287"/>
  <c r="AN287"/>
  <c r="AQ287"/>
  <c r="AW287"/>
  <c r="BE287"/>
  <c r="BH287"/>
  <c r="BF287"/>
  <c r="I288"/>
  <c r="P288"/>
  <c r="Q288"/>
  <c r="R288"/>
  <c r="U288"/>
  <c r="Y288"/>
  <c r="AE288"/>
  <c r="AF288"/>
  <c r="AG288"/>
  <c r="CO288" s="1"/>
  <c r="CP288" s="1"/>
  <c r="AK288"/>
  <c r="AN288"/>
  <c r="AQ288"/>
  <c r="AW288"/>
  <c r="BE288"/>
  <c r="BH288"/>
  <c r="BF288"/>
  <c r="CX288"/>
  <c r="I289"/>
  <c r="K289"/>
  <c r="J289"/>
  <c r="L289"/>
  <c r="M289"/>
  <c r="N289"/>
  <c r="Q289"/>
  <c r="R289"/>
  <c r="S289"/>
  <c r="T289"/>
  <c r="U289"/>
  <c r="V289"/>
  <c r="Y289"/>
  <c r="AE289"/>
  <c r="AF289"/>
  <c r="AK289"/>
  <c r="AR289"/>
  <c r="AS289"/>
  <c r="CH289" s="1"/>
  <c r="CN289" s="1"/>
  <c r="AW289"/>
  <c r="BE289"/>
  <c r="BH289" s="1"/>
  <c r="CO289" s="1"/>
  <c r="CP289" s="1"/>
  <c r="BF289"/>
  <c r="CX289"/>
  <c r="I290"/>
  <c r="P290"/>
  <c r="Q290"/>
  <c r="CQ290"/>
  <c r="CR290"/>
  <c r="EZ290" s="1"/>
  <c r="CS290"/>
  <c r="FA290" s="1"/>
  <c r="CT290"/>
  <c r="CU290"/>
  <c r="CW290"/>
  <c r="FB290"/>
  <c r="I291"/>
  <c r="M291" s="1"/>
  <c r="P291"/>
  <c r="V291" s="1"/>
  <c r="R291"/>
  <c r="Y291"/>
  <c r="AE291"/>
  <c r="AF291"/>
  <c r="AG291"/>
  <c r="AK291"/>
  <c r="AN291"/>
  <c r="AQ291"/>
  <c r="AR291"/>
  <c r="AW291"/>
  <c r="BE291"/>
  <c r="BH291" s="1"/>
  <c r="CO291" s="1"/>
  <c r="CP291" s="1"/>
  <c r="BF291"/>
  <c r="I292"/>
  <c r="M292" s="1"/>
  <c r="P292"/>
  <c r="V292" s="1"/>
  <c r="R292"/>
  <c r="Y292"/>
  <c r="AE292"/>
  <c r="AF292"/>
  <c r="AG292"/>
  <c r="AK292"/>
  <c r="AN292"/>
  <c r="AQ292"/>
  <c r="AR292" s="1"/>
  <c r="AW292"/>
  <c r="BE292"/>
  <c r="BH292"/>
  <c r="CO292" s="1"/>
  <c r="CP292" s="1"/>
  <c r="BF292"/>
  <c r="BG292"/>
  <c r="I293"/>
  <c r="M293" s="1"/>
  <c r="P293"/>
  <c r="R293" s="1"/>
  <c r="T293"/>
  <c r="Y293"/>
  <c r="AE293"/>
  <c r="AF293"/>
  <c r="AG293"/>
  <c r="AK293"/>
  <c r="AN293"/>
  <c r="AQ293"/>
  <c r="AR293" s="1"/>
  <c r="AW293"/>
  <c r="BE293"/>
  <c r="BF293"/>
  <c r="I294"/>
  <c r="M294" s="1"/>
  <c r="P294"/>
  <c r="Y294"/>
  <c r="AE294"/>
  <c r="AF294"/>
  <c r="AG294"/>
  <c r="AK294"/>
  <c r="AN294"/>
  <c r="AQ294"/>
  <c r="AR294"/>
  <c r="AW294"/>
  <c r="BE294"/>
  <c r="BH294" s="1"/>
  <c r="BF294"/>
  <c r="I295"/>
  <c r="M295"/>
  <c r="P295"/>
  <c r="V295"/>
  <c r="R295"/>
  <c r="Y295"/>
  <c r="AE295"/>
  <c r="AF295"/>
  <c r="AG295"/>
  <c r="AK295"/>
  <c r="AN295"/>
  <c r="AQ295"/>
  <c r="AR295" s="1"/>
  <c r="AW295"/>
  <c r="BE295"/>
  <c r="BH295"/>
  <c r="CO295" s="1"/>
  <c r="CP295" s="1"/>
  <c r="BF295"/>
  <c r="CX295"/>
  <c r="I296"/>
  <c r="M296"/>
  <c r="P296"/>
  <c r="V296"/>
  <c r="R296"/>
  <c r="Y296"/>
  <c r="AE296"/>
  <c r="AF296"/>
  <c r="AG296"/>
  <c r="AK296"/>
  <c r="AN296"/>
  <c r="AQ296"/>
  <c r="AR296" s="1"/>
  <c r="AW296"/>
  <c r="BE296"/>
  <c r="BH296"/>
  <c r="CO296" s="1"/>
  <c r="CP296" s="1"/>
  <c r="BF296"/>
  <c r="BG296"/>
  <c r="CX296"/>
  <c r="I297"/>
  <c r="M297" s="1"/>
  <c r="Q297"/>
  <c r="R297"/>
  <c r="S297"/>
  <c r="T297"/>
  <c r="U297"/>
  <c r="V297"/>
  <c r="Y297"/>
  <c r="AE297"/>
  <c r="AF297"/>
  <c r="AG297"/>
  <c r="AK297"/>
  <c r="AR297"/>
  <c r="AS297"/>
  <c r="CE297" s="1"/>
  <c r="CK297" s="1"/>
  <c r="AW297"/>
  <c r="BE297"/>
  <c r="BH297" s="1"/>
  <c r="BF297"/>
  <c r="CX297"/>
  <c r="I298"/>
  <c r="P298"/>
  <c r="Q298"/>
  <c r="CQ298"/>
  <c r="CR298"/>
  <c r="EZ298" s="1"/>
  <c r="CS298"/>
  <c r="CT298"/>
  <c r="FB298" s="1"/>
  <c r="CU298"/>
  <c r="CW298"/>
  <c r="EQ298"/>
  <c r="I299"/>
  <c r="L299" s="1"/>
  <c r="J299"/>
  <c r="P299"/>
  <c r="T299" s="1"/>
  <c r="Y299"/>
  <c r="AE299"/>
  <c r="AF299"/>
  <c r="AG299"/>
  <c r="AK299"/>
  <c r="AN299"/>
  <c r="AR299"/>
  <c r="AS299"/>
  <c r="CE299"/>
  <c r="CK299" s="1"/>
  <c r="AW299"/>
  <c r="BE299"/>
  <c r="BH299"/>
  <c r="CO299" s="1"/>
  <c r="CP299" s="1"/>
  <c r="BF299"/>
  <c r="CG299"/>
  <c r="CM299" s="1"/>
  <c r="I300"/>
  <c r="M300" s="1"/>
  <c r="Q300"/>
  <c r="R300"/>
  <c r="S300"/>
  <c r="T300"/>
  <c r="U300"/>
  <c r="V300"/>
  <c r="Y300"/>
  <c r="AE300"/>
  <c r="AF300"/>
  <c r="AG300"/>
  <c r="AK300"/>
  <c r="AN300"/>
  <c r="AR300"/>
  <c r="AS300"/>
  <c r="AW300"/>
  <c r="BE300"/>
  <c r="BH300"/>
  <c r="BF300"/>
  <c r="CX300"/>
  <c r="I301"/>
  <c r="M301"/>
  <c r="Q301"/>
  <c r="R301"/>
  <c r="S301"/>
  <c r="T301"/>
  <c r="U301"/>
  <c r="V301"/>
  <c r="Y301"/>
  <c r="AE301"/>
  <c r="AF301"/>
  <c r="AG301"/>
  <c r="AK301"/>
  <c r="AN301"/>
  <c r="AQ301"/>
  <c r="AW301"/>
  <c r="BE301"/>
  <c r="BH301"/>
  <c r="BF301"/>
  <c r="BG301"/>
  <c r="CX301"/>
  <c r="I302"/>
  <c r="Q302"/>
  <c r="R302"/>
  <c r="S302"/>
  <c r="T302"/>
  <c r="U302"/>
  <c r="V302"/>
  <c r="Y302"/>
  <c r="AE302"/>
  <c r="AF302"/>
  <c r="AG302"/>
  <c r="AK302"/>
  <c r="AN302"/>
  <c r="AQ302"/>
  <c r="AR302"/>
  <c r="AW302"/>
  <c r="BE302"/>
  <c r="BH302" s="1"/>
  <c r="CO302" s="1"/>
  <c r="CP302" s="1"/>
  <c r="BF302"/>
  <c r="CX302"/>
  <c r="I303"/>
  <c r="M303" s="1"/>
  <c r="P303"/>
  <c r="V303" s="1"/>
  <c r="R303"/>
  <c r="Y303"/>
  <c r="AE303"/>
  <c r="AF303"/>
  <c r="AG303"/>
  <c r="AK303"/>
  <c r="AN303"/>
  <c r="AQ303"/>
  <c r="AR303"/>
  <c r="AW303"/>
  <c r="BE303"/>
  <c r="BH303" s="1"/>
  <c r="CO303" s="1"/>
  <c r="CP303" s="1"/>
  <c r="BF303"/>
  <c r="I304"/>
  <c r="M304" s="1"/>
  <c r="Q304"/>
  <c r="R304"/>
  <c r="S304"/>
  <c r="T304"/>
  <c r="U304"/>
  <c r="V304"/>
  <c r="Y304"/>
  <c r="AE304"/>
  <c r="AF304"/>
  <c r="AG304"/>
  <c r="AK304"/>
  <c r="AN304"/>
  <c r="AR304"/>
  <c r="AS304"/>
  <c r="AW304"/>
  <c r="BE304"/>
  <c r="BG304"/>
  <c r="BF304"/>
  <c r="CX304"/>
  <c r="I305"/>
  <c r="P305"/>
  <c r="Q305" s="1"/>
  <c r="CQ305"/>
  <c r="CR305"/>
  <c r="CS305"/>
  <c r="CT305"/>
  <c r="CU305"/>
  <c r="EQ305" s="1"/>
  <c r="CW305"/>
  <c r="EZ305" s="1"/>
  <c r="I306"/>
  <c r="K306" s="1"/>
  <c r="J306"/>
  <c r="P306"/>
  <c r="Q306"/>
  <c r="R306"/>
  <c r="V306"/>
  <c r="Y306"/>
  <c r="AE306"/>
  <c r="AF306"/>
  <c r="AG306"/>
  <c r="AK306"/>
  <c r="AN306"/>
  <c r="AQ306"/>
  <c r="AS306"/>
  <c r="CD306" s="1"/>
  <c r="CJ306" s="1"/>
  <c r="AR306"/>
  <c r="AW306"/>
  <c r="BE306"/>
  <c r="BF306"/>
  <c r="I307"/>
  <c r="K307"/>
  <c r="J307"/>
  <c r="M307"/>
  <c r="Q307"/>
  <c r="R307"/>
  <c r="S307"/>
  <c r="T307"/>
  <c r="U307"/>
  <c r="V307"/>
  <c r="Y307"/>
  <c r="AE307"/>
  <c r="AF307"/>
  <c r="AG307"/>
  <c r="AK307"/>
  <c r="AN307"/>
  <c r="AQ307"/>
  <c r="AR307"/>
  <c r="AW307"/>
  <c r="BE307"/>
  <c r="BH307" s="1"/>
  <c r="CO307" s="1"/>
  <c r="CP307" s="1"/>
  <c r="BF307"/>
  <c r="CX307"/>
  <c r="I308"/>
  <c r="M308" s="1"/>
  <c r="Q308"/>
  <c r="R308"/>
  <c r="S308"/>
  <c r="T308"/>
  <c r="U308"/>
  <c r="V308"/>
  <c r="Y308"/>
  <c r="AE308"/>
  <c r="AF308"/>
  <c r="AG308"/>
  <c r="AK308"/>
  <c r="AN308"/>
  <c r="AQ308"/>
  <c r="AS308" s="1"/>
  <c r="CD308" s="1"/>
  <c r="CJ308" s="1"/>
  <c r="AR308"/>
  <c r="AW308"/>
  <c r="BE308"/>
  <c r="BF308"/>
  <c r="CX308"/>
  <c r="I309"/>
  <c r="K309"/>
  <c r="J309"/>
  <c r="M309"/>
  <c r="Q309"/>
  <c r="R309"/>
  <c r="S309"/>
  <c r="T309"/>
  <c r="U309"/>
  <c r="V309"/>
  <c r="Y309"/>
  <c r="AE309"/>
  <c r="AF309"/>
  <c r="AG309"/>
  <c r="AK309"/>
  <c r="AN309"/>
  <c r="AQ309"/>
  <c r="AR309"/>
  <c r="AW309"/>
  <c r="BE309"/>
  <c r="BH309" s="1"/>
  <c r="CO309" s="1"/>
  <c r="CP309" s="1"/>
  <c r="BF309"/>
  <c r="CX309"/>
  <c r="I310"/>
  <c r="M310" s="1"/>
  <c r="Q310"/>
  <c r="R310"/>
  <c r="S310"/>
  <c r="T310"/>
  <c r="U310"/>
  <c r="V310"/>
  <c r="Y310"/>
  <c r="AE310"/>
  <c r="AF310"/>
  <c r="AG310"/>
  <c r="AK310"/>
  <c r="AN310"/>
  <c r="AQ310"/>
  <c r="AS310" s="1"/>
  <c r="AR310"/>
  <c r="AW310"/>
  <c r="BE310"/>
  <c r="BF310"/>
  <c r="CX310"/>
  <c r="I311"/>
  <c r="K311"/>
  <c r="J311"/>
  <c r="P311"/>
  <c r="Q311" s="1"/>
  <c r="R311"/>
  <c r="Y311"/>
  <c r="AE311"/>
  <c r="AF311"/>
  <c r="AG311"/>
  <c r="AK311"/>
  <c r="AN311"/>
  <c r="AQ311"/>
  <c r="AS311" s="1"/>
  <c r="CH311" s="1"/>
  <c r="CN311" s="1"/>
  <c r="AR311"/>
  <c r="AW311"/>
  <c r="BE311"/>
  <c r="BF311"/>
  <c r="I312"/>
  <c r="J312" s="1"/>
  <c r="K312"/>
  <c r="P312"/>
  <c r="Y312"/>
  <c r="AE312"/>
  <c r="AF312"/>
  <c r="AG312"/>
  <c r="CO312" s="1"/>
  <c r="CP312" s="1"/>
  <c r="AK312"/>
  <c r="AN312"/>
  <c r="AQ312"/>
  <c r="AR312"/>
  <c r="AS312"/>
  <c r="AW312"/>
  <c r="BE312"/>
  <c r="BH312"/>
  <c r="BF312"/>
  <c r="I313"/>
  <c r="J313" s="1"/>
  <c r="K313"/>
  <c r="Q313"/>
  <c r="R313"/>
  <c r="S313"/>
  <c r="T313"/>
  <c r="U313"/>
  <c r="V313"/>
  <c r="Y313"/>
  <c r="AE313"/>
  <c r="AF313"/>
  <c r="AG313"/>
  <c r="AK313"/>
  <c r="AN313"/>
  <c r="AR313"/>
  <c r="AS313"/>
  <c r="AW313"/>
  <c r="BE313"/>
  <c r="BF313"/>
  <c r="CD313"/>
  <c r="CJ313"/>
  <c r="CE313"/>
  <c r="CK313"/>
  <c r="CF313"/>
  <c r="CL313"/>
  <c r="CG313"/>
  <c r="CM313"/>
  <c r="CH313"/>
  <c r="CN313"/>
  <c r="CX313"/>
  <c r="I314"/>
  <c r="J314" s="1"/>
  <c r="K314"/>
  <c r="P314"/>
  <c r="Y314"/>
  <c r="AE314"/>
  <c r="AF314"/>
  <c r="AG314"/>
  <c r="CO314" s="1"/>
  <c r="CP314" s="1"/>
  <c r="AK314"/>
  <c r="AN314"/>
  <c r="AQ314"/>
  <c r="AR314"/>
  <c r="AS314"/>
  <c r="AW314"/>
  <c r="BE314"/>
  <c r="BH314"/>
  <c r="BF314"/>
  <c r="I315"/>
  <c r="J315" s="1"/>
  <c r="K315"/>
  <c r="P315"/>
  <c r="R315" s="1"/>
  <c r="Q315"/>
  <c r="Y315"/>
  <c r="AE315"/>
  <c r="AF315"/>
  <c r="AG315"/>
  <c r="AK315"/>
  <c r="AN315"/>
  <c r="AQ315"/>
  <c r="AR315" s="1"/>
  <c r="AS315"/>
  <c r="CG315" s="1"/>
  <c r="CM315" s="1"/>
  <c r="AW315"/>
  <c r="BE315"/>
  <c r="BH315" s="1"/>
  <c r="CO315" s="1"/>
  <c r="CP315" s="1"/>
  <c r="BF315"/>
  <c r="I316"/>
  <c r="M316" s="1"/>
  <c r="P316"/>
  <c r="S316" s="1"/>
  <c r="Q316"/>
  <c r="T316"/>
  <c r="V316"/>
  <c r="Y316"/>
  <c r="AE316"/>
  <c r="AF316"/>
  <c r="AG316"/>
  <c r="CO316" s="1"/>
  <c r="CP316" s="1"/>
  <c r="AK316"/>
  <c r="AN316"/>
  <c r="AQ316"/>
  <c r="AW316"/>
  <c r="BE316"/>
  <c r="BH316"/>
  <c r="BF316"/>
  <c r="CX316"/>
  <c r="I317"/>
  <c r="P317"/>
  <c r="Q317" s="1"/>
  <c r="CQ317"/>
  <c r="EY317" s="1"/>
  <c r="CR317"/>
  <c r="EZ317" s="1"/>
  <c r="CS317"/>
  <c r="FA317" s="1"/>
  <c r="CT317"/>
  <c r="FB317" s="1"/>
  <c r="CU317"/>
  <c r="CW317"/>
  <c r="I318"/>
  <c r="J318" s="1"/>
  <c r="K318"/>
  <c r="Q318"/>
  <c r="R318"/>
  <c r="S318"/>
  <c r="T318"/>
  <c r="U318"/>
  <c r="V318"/>
  <c r="Y318"/>
  <c r="AE318"/>
  <c r="AF318"/>
  <c r="AG318"/>
  <c r="AK318"/>
  <c r="AN318"/>
  <c r="AR318"/>
  <c r="AS318"/>
  <c r="CD318"/>
  <c r="CJ318" s="1"/>
  <c r="AW318"/>
  <c r="BE318"/>
  <c r="BH318"/>
  <c r="CO318" s="1"/>
  <c r="CP318" s="1"/>
  <c r="BF318"/>
  <c r="CX318"/>
  <c r="I319"/>
  <c r="Q319"/>
  <c r="R319"/>
  <c r="S319"/>
  <c r="T319"/>
  <c r="U319"/>
  <c r="V319"/>
  <c r="Y319"/>
  <c r="AE319"/>
  <c r="AF319"/>
  <c r="AG319"/>
  <c r="AK319"/>
  <c r="AN319"/>
  <c r="AR319"/>
  <c r="AS319"/>
  <c r="AW319"/>
  <c r="BE319"/>
  <c r="BH319"/>
  <c r="CO319" s="1"/>
  <c r="CP319" s="1"/>
  <c r="BF319"/>
  <c r="BG319"/>
  <c r="CX319"/>
  <c r="I320"/>
  <c r="K320" s="1"/>
  <c r="J320"/>
  <c r="P320"/>
  <c r="R320"/>
  <c r="Q320"/>
  <c r="Y320"/>
  <c r="AE320"/>
  <c r="AF320"/>
  <c r="AG320"/>
  <c r="AK320"/>
  <c r="AN320"/>
  <c r="AQ320"/>
  <c r="AW320"/>
  <c r="BE320"/>
  <c r="BH320" s="1"/>
  <c r="BF320"/>
  <c r="I321"/>
  <c r="K321" s="1"/>
  <c r="J321"/>
  <c r="P321"/>
  <c r="R321"/>
  <c r="Q321"/>
  <c r="V321"/>
  <c r="Y321"/>
  <c r="AE321"/>
  <c r="AF321"/>
  <c r="AG321"/>
  <c r="AK321"/>
  <c r="AN321"/>
  <c r="AQ321"/>
  <c r="AW321"/>
  <c r="BE321"/>
  <c r="BF321"/>
  <c r="BG321"/>
  <c r="BH321"/>
  <c r="I322"/>
  <c r="K322"/>
  <c r="J322"/>
  <c r="Q322"/>
  <c r="R322"/>
  <c r="S322"/>
  <c r="T322"/>
  <c r="U322"/>
  <c r="V322"/>
  <c r="Y322"/>
  <c r="AE322"/>
  <c r="AF322"/>
  <c r="AG322"/>
  <c r="AK322"/>
  <c r="AN322"/>
  <c r="AR322"/>
  <c r="AS322"/>
  <c r="CD322"/>
  <c r="CJ322" s="1"/>
  <c r="AW322"/>
  <c r="BF322"/>
  <c r="CE322"/>
  <c r="CK322" s="1"/>
  <c r="CG322"/>
  <c r="CM322" s="1"/>
  <c r="CX322"/>
  <c r="I323"/>
  <c r="J323"/>
  <c r="K323"/>
  <c r="P323"/>
  <c r="Q323" s="1"/>
  <c r="R323"/>
  <c r="Y323"/>
  <c r="AE323"/>
  <c r="AF323"/>
  <c r="AG323"/>
  <c r="AK323"/>
  <c r="AN323"/>
  <c r="AR323"/>
  <c r="AS323"/>
  <c r="CG323" s="1"/>
  <c r="CM323" s="1"/>
  <c r="AW323"/>
  <c r="BE323"/>
  <c r="BH323" s="1"/>
  <c r="CO323" s="1"/>
  <c r="CP323" s="1"/>
  <c r="BF323"/>
  <c r="I324"/>
  <c r="K324"/>
  <c r="J324"/>
  <c r="M324"/>
  <c r="P324"/>
  <c r="Q324"/>
  <c r="R324"/>
  <c r="T324"/>
  <c r="V324"/>
  <c r="Y324"/>
  <c r="AE324"/>
  <c r="AF324"/>
  <c r="AG324"/>
  <c r="AK324"/>
  <c r="AN324"/>
  <c r="AQ324"/>
  <c r="AS324" s="1"/>
  <c r="AR324"/>
  <c r="AW324"/>
  <c r="BE324"/>
  <c r="BF324"/>
  <c r="CX324"/>
  <c r="I325"/>
  <c r="J325"/>
  <c r="K325"/>
  <c r="N325"/>
  <c r="P325"/>
  <c r="T325"/>
  <c r="Y325"/>
  <c r="AE325"/>
  <c r="AF325"/>
  <c r="AG325"/>
  <c r="AK325"/>
  <c r="AN325"/>
  <c r="AR325"/>
  <c r="AS325"/>
  <c r="CD325" s="1"/>
  <c r="CJ325" s="1"/>
  <c r="AW325"/>
  <c r="BE325"/>
  <c r="BH325" s="1"/>
  <c r="CO325" s="1"/>
  <c r="CP325" s="1"/>
  <c r="BF325"/>
  <c r="I326"/>
  <c r="P326"/>
  <c r="Y326"/>
  <c r="AE326"/>
  <c r="AF326"/>
  <c r="AG326"/>
  <c r="AK326"/>
  <c r="AN326"/>
  <c r="AR326"/>
  <c r="AS326"/>
  <c r="CH326" s="1"/>
  <c r="CN326" s="1"/>
  <c r="AW326"/>
  <c r="BE326"/>
  <c r="BF326"/>
  <c r="CD326"/>
  <c r="CJ326" s="1"/>
  <c r="CE326"/>
  <c r="CK326" s="1"/>
  <c r="CF326"/>
  <c r="CL326" s="1"/>
  <c r="CG326"/>
  <c r="CM326" s="1"/>
  <c r="I327"/>
  <c r="J327" s="1"/>
  <c r="K327"/>
  <c r="P327"/>
  <c r="R327" s="1"/>
  <c r="Q327"/>
  <c r="Y327"/>
  <c r="AE327"/>
  <c r="AF327"/>
  <c r="AG327"/>
  <c r="AK327"/>
  <c r="AN327"/>
  <c r="AR327"/>
  <c r="AS327"/>
  <c r="AW327"/>
  <c r="BE327"/>
  <c r="BH327"/>
  <c r="CO327" s="1"/>
  <c r="CP327" s="1"/>
  <c r="BF327"/>
  <c r="BG327"/>
  <c r="I328"/>
  <c r="K328"/>
  <c r="J328"/>
  <c r="P328"/>
  <c r="R328" s="1"/>
  <c r="Q328"/>
  <c r="Y328"/>
  <c r="AE328"/>
  <c r="AF328"/>
  <c r="AG328"/>
  <c r="AK328"/>
  <c r="AR328"/>
  <c r="AS328"/>
  <c r="CF328" s="1"/>
  <c r="CL328" s="1"/>
  <c r="AW328"/>
  <c r="BE328"/>
  <c r="BH328" s="1"/>
  <c r="BF328"/>
  <c r="I329"/>
  <c r="M329" s="1"/>
  <c r="P329"/>
  <c r="S329" s="1"/>
  <c r="Q329"/>
  <c r="T329"/>
  <c r="V329"/>
  <c r="Y329"/>
  <c r="AE329"/>
  <c r="AF329"/>
  <c r="AG329"/>
  <c r="AK329"/>
  <c r="AN329"/>
  <c r="AR329"/>
  <c r="AS329"/>
  <c r="CD329" s="1"/>
  <c r="CJ329" s="1"/>
  <c r="AW329"/>
  <c r="BE329"/>
  <c r="BF329"/>
  <c r="CE329"/>
  <c r="CK329" s="1"/>
  <c r="CG329"/>
  <c r="CM329" s="1"/>
  <c r="CX329"/>
  <c r="I330"/>
  <c r="M330"/>
  <c r="J330"/>
  <c r="Q330"/>
  <c r="R330"/>
  <c r="S330"/>
  <c r="T330"/>
  <c r="U330"/>
  <c r="V330"/>
  <c r="Y330"/>
  <c r="AE330"/>
  <c r="AF330"/>
  <c r="AG330"/>
  <c r="AK330"/>
  <c r="AN330"/>
  <c r="AR330"/>
  <c r="AS330"/>
  <c r="CG330"/>
  <c r="CM330" s="1"/>
  <c r="AW330"/>
  <c r="BH330"/>
  <c r="BF330"/>
  <c r="CE330"/>
  <c r="CK330"/>
  <c r="CX330"/>
  <c r="I331"/>
  <c r="J331" s="1"/>
  <c r="K331"/>
  <c r="Q331"/>
  <c r="R331"/>
  <c r="S331"/>
  <c r="T331"/>
  <c r="U331"/>
  <c r="V331"/>
  <c r="Y331"/>
  <c r="AE331"/>
  <c r="AF331"/>
  <c r="AG331"/>
  <c r="AK331"/>
  <c r="AN331"/>
  <c r="AR331"/>
  <c r="AS331"/>
  <c r="CD331" s="1"/>
  <c r="CJ331" s="1"/>
  <c r="AW331"/>
  <c r="BH331"/>
  <c r="BF331"/>
  <c r="BG331"/>
  <c r="CX331"/>
  <c r="I332"/>
  <c r="Q332"/>
  <c r="R332"/>
  <c r="S332"/>
  <c r="T332"/>
  <c r="U332"/>
  <c r="V332"/>
  <c r="Y332"/>
  <c r="AE332"/>
  <c r="AF332"/>
  <c r="AG332"/>
  <c r="AK332"/>
  <c r="AN332"/>
  <c r="AR332"/>
  <c r="AS332"/>
  <c r="AW332"/>
  <c r="BF332"/>
  <c r="BG332"/>
  <c r="BH332"/>
  <c r="CX332"/>
  <c r="I333"/>
  <c r="K333" s="1"/>
  <c r="J333"/>
  <c r="Q333"/>
  <c r="R333"/>
  <c r="S333"/>
  <c r="T333"/>
  <c r="U333"/>
  <c r="V333"/>
  <c r="Y333"/>
  <c r="AE333"/>
  <c r="AF333"/>
  <c r="AG333"/>
  <c r="AK333"/>
  <c r="AN333"/>
  <c r="AR333"/>
  <c r="AS333"/>
  <c r="CD333"/>
  <c r="CJ333" s="1"/>
  <c r="AW333"/>
  <c r="BF333"/>
  <c r="CX333"/>
  <c r="I334"/>
  <c r="J334"/>
  <c r="K334"/>
  <c r="Q334"/>
  <c r="R334"/>
  <c r="S334"/>
  <c r="T334"/>
  <c r="U334"/>
  <c r="V334"/>
  <c r="Y334"/>
  <c r="AE334"/>
  <c r="AF334"/>
  <c r="AG334"/>
  <c r="AK334"/>
  <c r="AN334"/>
  <c r="AR334"/>
  <c r="AS334"/>
  <c r="CD334"/>
  <c r="CJ334" s="1"/>
  <c r="AW334"/>
  <c r="BG334"/>
  <c r="BF334"/>
  <c r="BH334"/>
  <c r="CX334"/>
  <c r="I335"/>
  <c r="J335"/>
  <c r="K335"/>
  <c r="Q335"/>
  <c r="R335"/>
  <c r="S335"/>
  <c r="T335"/>
  <c r="U335"/>
  <c r="V335"/>
  <c r="Y335"/>
  <c r="AB335"/>
  <c r="AE335"/>
  <c r="AF335"/>
  <c r="AG335"/>
  <c r="AK335"/>
  <c r="AN335"/>
  <c r="AR335"/>
  <c r="AS335"/>
  <c r="CE335" s="1"/>
  <c r="CK335" s="1"/>
  <c r="AV335"/>
  <c r="AX335"/>
  <c r="BH335"/>
  <c r="AW335"/>
  <c r="BF335"/>
  <c r="BG335"/>
  <c r="CX335"/>
  <c r="I336"/>
  <c r="J336" s="1"/>
  <c r="K336"/>
  <c r="M336"/>
  <c r="Q336"/>
  <c r="R336"/>
  <c r="S336"/>
  <c r="T336"/>
  <c r="U336"/>
  <c r="V336"/>
  <c r="Y336"/>
  <c r="AE336"/>
  <c r="AF336"/>
  <c r="AK336"/>
  <c r="AN336"/>
  <c r="AR336"/>
  <c r="AS336"/>
  <c r="CU336" s="1"/>
  <c r="FC336" s="1"/>
  <c r="AW336"/>
  <c r="BF336"/>
  <c r="CX336"/>
  <c r="I337"/>
  <c r="J337" s="1"/>
  <c r="K337"/>
  <c r="Q337"/>
  <c r="R337"/>
  <c r="S337"/>
  <c r="T337"/>
  <c r="U337"/>
  <c r="V337"/>
  <c r="Y337"/>
  <c r="AE337"/>
  <c r="AF337"/>
  <c r="AG337"/>
  <c r="BH337"/>
  <c r="AK337"/>
  <c r="AN337"/>
  <c r="CO337" s="1"/>
  <c r="CP337" s="1"/>
  <c r="AR337"/>
  <c r="AS337"/>
  <c r="CD337" s="1"/>
  <c r="CJ337" s="1"/>
  <c r="AW337"/>
  <c r="BF337"/>
  <c r="BG337"/>
  <c r="CF337"/>
  <c r="CL337" s="1"/>
  <c r="CG337"/>
  <c r="CM337" s="1"/>
  <c r="CX337"/>
  <c r="I338"/>
  <c r="K338"/>
  <c r="J338"/>
  <c r="M338"/>
  <c r="Q338"/>
  <c r="R338"/>
  <c r="S338"/>
  <c r="T338"/>
  <c r="U338"/>
  <c r="V338"/>
  <c r="Y338"/>
  <c r="AE338"/>
  <c r="AF338"/>
  <c r="AG338"/>
  <c r="AK338"/>
  <c r="AN338"/>
  <c r="AR338"/>
  <c r="AS338"/>
  <c r="CG338" s="1"/>
  <c r="CM338" s="1"/>
  <c r="AW338"/>
  <c r="BH338"/>
  <c r="BF338"/>
  <c r="CD338"/>
  <c r="CJ338" s="1"/>
  <c r="CE338"/>
  <c r="CK338" s="1"/>
  <c r="CX338"/>
  <c r="DP339"/>
  <c r="DW339"/>
  <c r="ED339"/>
  <c r="EE339"/>
  <c r="EF339"/>
  <c r="EG339"/>
  <c r="EH339"/>
  <c r="EN339"/>
  <c r="ET339" s="1"/>
  <c r="EU339"/>
  <c r="EV339"/>
  <c r="EY339"/>
  <c r="EZ339"/>
  <c r="FA339"/>
  <c r="FB339"/>
  <c r="FC339"/>
  <c r="J310"/>
  <c r="L310"/>
  <c r="N310"/>
  <c r="J308"/>
  <c r="L308"/>
  <c r="N308"/>
  <c r="EN305"/>
  <c r="ET305"/>
  <c r="EP305"/>
  <c r="EV305"/>
  <c r="ER305"/>
  <c r="EY305"/>
  <c r="FA305"/>
  <c r="FC305"/>
  <c r="J304"/>
  <c r="L304"/>
  <c r="N304"/>
  <c r="J303"/>
  <c r="L303"/>
  <c r="N303"/>
  <c r="J301"/>
  <c r="L301"/>
  <c r="N301"/>
  <c r="J300"/>
  <c r="L300"/>
  <c r="N300"/>
  <c r="EN298"/>
  <c r="ET298"/>
  <c r="EP298"/>
  <c r="EV298"/>
  <c r="ER298"/>
  <c r="EY298"/>
  <c r="FA298"/>
  <c r="FC298"/>
  <c r="J297"/>
  <c r="L297"/>
  <c r="N297"/>
  <c r="J296"/>
  <c r="L296"/>
  <c r="N296"/>
  <c r="J295"/>
  <c r="L295"/>
  <c r="N295"/>
  <c r="J294"/>
  <c r="L294"/>
  <c r="N294"/>
  <c r="J293"/>
  <c r="L293"/>
  <c r="N293"/>
  <c r="J292"/>
  <c r="L292"/>
  <c r="N292"/>
  <c r="J291"/>
  <c r="L291"/>
  <c r="N291"/>
  <c r="CD304"/>
  <c r="CJ304" s="1"/>
  <c r="CF304"/>
  <c r="CL304" s="1"/>
  <c r="CH304"/>
  <c r="CN304" s="1"/>
  <c r="Q303"/>
  <c r="S303"/>
  <c r="U303"/>
  <c r="CD300"/>
  <c r="CJ300"/>
  <c r="CF300"/>
  <c r="CL300"/>
  <c r="CH300"/>
  <c r="CN300"/>
  <c r="CO300"/>
  <c r="CP300" s="1"/>
  <c r="CD299"/>
  <c r="CJ299"/>
  <c r="CF299"/>
  <c r="CL299"/>
  <c r="CH299"/>
  <c r="CN299"/>
  <c r="CD297"/>
  <c r="CJ297"/>
  <c r="CF297"/>
  <c r="CL297"/>
  <c r="CH297"/>
  <c r="CN297"/>
  <c r="Q296"/>
  <c r="S296"/>
  <c r="U296"/>
  <c r="Q295"/>
  <c r="S295"/>
  <c r="U295"/>
  <c r="Q294"/>
  <c r="S294"/>
  <c r="U294"/>
  <c r="Q293"/>
  <c r="S293"/>
  <c r="U293"/>
  <c r="Q292"/>
  <c r="S292"/>
  <c r="U292"/>
  <c r="Q291"/>
  <c r="S291"/>
  <c r="U291"/>
  <c r="EO290"/>
  <c r="EU290"/>
  <c r="EQ290"/>
  <c r="CG335"/>
  <c r="CM335" s="1"/>
  <c r="N335"/>
  <c r="L335"/>
  <c r="CH334"/>
  <c r="CN334" s="1"/>
  <c r="CF334"/>
  <c r="CL334" s="1"/>
  <c r="N334"/>
  <c r="L334"/>
  <c r="CH333"/>
  <c r="CN333" s="1"/>
  <c r="CF333"/>
  <c r="CL333" s="1"/>
  <c r="N333"/>
  <c r="L333"/>
  <c r="CH332"/>
  <c r="CN332" s="1"/>
  <c r="CF332"/>
  <c r="CL332" s="1"/>
  <c r="N332"/>
  <c r="L332"/>
  <c r="CH331"/>
  <c r="CN331" s="1"/>
  <c r="CF331"/>
  <c r="CL331" s="1"/>
  <c r="N331"/>
  <c r="L331"/>
  <c r="CH330"/>
  <c r="CN330" s="1"/>
  <c r="CF330"/>
  <c r="CL330" s="1"/>
  <c r="N330"/>
  <c r="L330"/>
  <c r="CH329"/>
  <c r="CN329" s="1"/>
  <c r="CF329"/>
  <c r="CL329" s="1"/>
  <c r="CX328"/>
  <c r="U328"/>
  <c r="S328"/>
  <c r="N328"/>
  <c r="L328"/>
  <c r="CH327"/>
  <c r="CN327"/>
  <c r="CF327"/>
  <c r="CL327"/>
  <c r="CX326"/>
  <c r="U326"/>
  <c r="S326"/>
  <c r="N326"/>
  <c r="L326"/>
  <c r="CH325"/>
  <c r="CN325" s="1"/>
  <c r="CF325"/>
  <c r="CL325" s="1"/>
  <c r="CX323"/>
  <c r="U323"/>
  <c r="S323"/>
  <c r="N323"/>
  <c r="L323"/>
  <c r="CH322"/>
  <c r="CN322"/>
  <c r="CF322"/>
  <c r="CL322"/>
  <c r="N322"/>
  <c r="L322"/>
  <c r="U321"/>
  <c r="S321"/>
  <c r="N321"/>
  <c r="L321"/>
  <c r="U320"/>
  <c r="S320"/>
  <c r="N320"/>
  <c r="L320"/>
  <c r="CH319"/>
  <c r="CN319"/>
  <c r="CF319"/>
  <c r="CL319"/>
  <c r="N319"/>
  <c r="L319"/>
  <c r="CH318"/>
  <c r="CN318"/>
  <c r="CF318"/>
  <c r="CL318"/>
  <c r="N318"/>
  <c r="L318"/>
  <c r="EQ317"/>
  <c r="K310"/>
  <c r="AS309"/>
  <c r="K308"/>
  <c r="AS307"/>
  <c r="EO305"/>
  <c r="EU305" s="1"/>
  <c r="K304"/>
  <c r="AS303"/>
  <c r="K303"/>
  <c r="AS302"/>
  <c r="K301"/>
  <c r="K300"/>
  <c r="EO298"/>
  <c r="EU298" s="1"/>
  <c r="K297"/>
  <c r="AS296"/>
  <c r="K296"/>
  <c r="AS295"/>
  <c r="K295"/>
  <c r="CO294"/>
  <c r="CP294" s="1"/>
  <c r="AS294"/>
  <c r="K294"/>
  <c r="AS293"/>
  <c r="K293"/>
  <c r="AS292"/>
  <c r="K292"/>
  <c r="AS291"/>
  <c r="K291"/>
  <c r="Q251"/>
  <c r="S251"/>
  <c r="U251"/>
  <c r="EN243"/>
  <c r="ET243" s="1"/>
  <c r="EP243"/>
  <c r="EV243" s="1"/>
  <c r="ER243"/>
  <c r="EY243"/>
  <c r="FA243"/>
  <c r="FC243"/>
  <c r="Q241"/>
  <c r="S241"/>
  <c r="U241"/>
  <c r="CX241"/>
  <c r="CD240"/>
  <c r="CJ240" s="1"/>
  <c r="CF240"/>
  <c r="CL240" s="1"/>
  <c r="CH240"/>
  <c r="CN240" s="1"/>
  <c r="J239"/>
  <c r="L239"/>
  <c r="N239"/>
  <c r="Q237"/>
  <c r="S237"/>
  <c r="U237"/>
  <c r="CX237"/>
  <c r="CD236"/>
  <c r="CJ236"/>
  <c r="CF236"/>
  <c r="CL236"/>
  <c r="CH236"/>
  <c r="CN236"/>
  <c r="CO236"/>
  <c r="CP236" s="1"/>
  <c r="CD235"/>
  <c r="CJ235" s="1"/>
  <c r="CF235"/>
  <c r="CL235" s="1"/>
  <c r="CH235"/>
  <c r="CN235" s="1"/>
  <c r="J234"/>
  <c r="L234"/>
  <c r="N234"/>
  <c r="EN252"/>
  <c r="ET252"/>
  <c r="EP252"/>
  <c r="EV252"/>
  <c r="ER252"/>
  <c r="EY252"/>
  <c r="FA252"/>
  <c r="FC252"/>
  <c r="J251"/>
  <c r="L251"/>
  <c r="N251"/>
  <c r="CD242"/>
  <c r="CJ242" s="1"/>
  <c r="CF242"/>
  <c r="CL242" s="1"/>
  <c r="CH242"/>
  <c r="CN242" s="1"/>
  <c r="J241"/>
  <c r="L241"/>
  <c r="N241"/>
  <c r="Q239"/>
  <c r="S239"/>
  <c r="U239"/>
  <c r="CX239"/>
  <c r="CD238"/>
  <c r="CJ238"/>
  <c r="CF238"/>
  <c r="CL238"/>
  <c r="CH238"/>
  <c r="CN238"/>
  <c r="J237"/>
  <c r="L237"/>
  <c r="N237"/>
  <c r="J236"/>
  <c r="L236"/>
  <c r="N236"/>
  <c r="Q234"/>
  <c r="S234"/>
  <c r="U234"/>
  <c r="CX234"/>
  <c r="CX286"/>
  <c r="U286"/>
  <c r="S286"/>
  <c r="N286"/>
  <c r="L286"/>
  <c r="CH285"/>
  <c r="CN285" s="1"/>
  <c r="CF285"/>
  <c r="CL285" s="1"/>
  <c r="N285"/>
  <c r="L285"/>
  <c r="U284"/>
  <c r="S284"/>
  <c r="N284"/>
  <c r="L284"/>
  <c r="CH283"/>
  <c r="CN283" s="1"/>
  <c r="CF283"/>
  <c r="CL283" s="1"/>
  <c r="ER282"/>
  <c r="EP282"/>
  <c r="EV282"/>
  <c r="CH281"/>
  <c r="CN281"/>
  <c r="CF281"/>
  <c r="CL281"/>
  <c r="N281"/>
  <c r="L281"/>
  <c r="CH280"/>
  <c r="CN280"/>
  <c r="CF280"/>
  <c r="CL280"/>
  <c r="CX278"/>
  <c r="U278"/>
  <c r="S278"/>
  <c r="N278"/>
  <c r="L278"/>
  <c r="CH277"/>
  <c r="CN277" s="1"/>
  <c r="CF277"/>
  <c r="CL277" s="1"/>
  <c r="CX275"/>
  <c r="U275"/>
  <c r="S275"/>
  <c r="N275"/>
  <c r="L275"/>
  <c r="CH274"/>
  <c r="CN274"/>
  <c r="CF274"/>
  <c r="CL274"/>
  <c r="N274"/>
  <c r="L274"/>
  <c r="CH273"/>
  <c r="CN273"/>
  <c r="CF273"/>
  <c r="CL273"/>
  <c r="CX271"/>
  <c r="U271"/>
  <c r="S271"/>
  <c r="N271"/>
  <c r="L271"/>
  <c r="CH270"/>
  <c r="CN270" s="1"/>
  <c r="CF270"/>
  <c r="CL270" s="1"/>
  <c r="N270"/>
  <c r="L270"/>
  <c r="CH269"/>
  <c r="CN269" s="1"/>
  <c r="CF269"/>
  <c r="CL269" s="1"/>
  <c r="N269"/>
  <c r="L269"/>
  <c r="CH268"/>
  <c r="CN268" s="1"/>
  <c r="CF268"/>
  <c r="CL268" s="1"/>
  <c r="N268"/>
  <c r="L268"/>
  <c r="CH267"/>
  <c r="CN267" s="1"/>
  <c r="CF267"/>
  <c r="CL267" s="1"/>
  <c r="FC266"/>
  <c r="FA266"/>
  <c r="EY266"/>
  <c r="ER266"/>
  <c r="EP266"/>
  <c r="EV266" s="1"/>
  <c r="U265"/>
  <c r="S265"/>
  <c r="N265"/>
  <c r="L265"/>
  <c r="U264"/>
  <c r="S264"/>
  <c r="N264"/>
  <c r="L264"/>
  <c r="CH263"/>
  <c r="CN263" s="1"/>
  <c r="CF263"/>
  <c r="CL263" s="1"/>
  <c r="CX260"/>
  <c r="U260"/>
  <c r="S260"/>
  <c r="N260"/>
  <c r="L260"/>
  <c r="U259"/>
  <c r="S259"/>
  <c r="N259"/>
  <c r="L259"/>
  <c r="CX251"/>
  <c r="V251"/>
  <c r="R251"/>
  <c r="EO243"/>
  <c r="EU243" s="1"/>
  <c r="V241"/>
  <c r="R241"/>
  <c r="CE240"/>
  <c r="CK240" s="1"/>
  <c r="K239"/>
  <c r="V237"/>
  <c r="R237"/>
  <c r="CE236"/>
  <c r="CK236"/>
  <c r="CE235"/>
  <c r="CK235"/>
  <c r="K234"/>
  <c r="Q134"/>
  <c r="S134"/>
  <c r="U134"/>
  <c r="Q133"/>
  <c r="S133"/>
  <c r="U133"/>
  <c r="Q132"/>
  <c r="S132"/>
  <c r="U132"/>
  <c r="J129"/>
  <c r="L129"/>
  <c r="N129"/>
  <c r="CH233"/>
  <c r="CN233" s="1"/>
  <c r="CF233"/>
  <c r="CL233" s="1"/>
  <c r="CX232"/>
  <c r="U232"/>
  <c r="S232"/>
  <c r="N232"/>
  <c r="L232"/>
  <c r="CH231"/>
  <c r="CN231"/>
  <c r="CF231"/>
  <c r="CL231"/>
  <c r="FC230"/>
  <c r="FA230"/>
  <c r="EY230"/>
  <c r="ER230"/>
  <c r="EP230"/>
  <c r="EV230"/>
  <c r="CH229"/>
  <c r="CN229"/>
  <c r="CF229"/>
  <c r="CL229"/>
  <c r="CX225"/>
  <c r="U225"/>
  <c r="S225"/>
  <c r="N225"/>
  <c r="L225"/>
  <c r="CH224"/>
  <c r="CN224" s="1"/>
  <c r="CF224"/>
  <c r="CL224" s="1"/>
  <c r="CG223"/>
  <c r="CM223" s="1"/>
  <c r="CX222"/>
  <c r="U222"/>
  <c r="S222"/>
  <c r="N222"/>
  <c r="L222"/>
  <c r="CH221"/>
  <c r="CN221"/>
  <c r="CF221"/>
  <c r="CL221"/>
  <c r="CX219"/>
  <c r="U219"/>
  <c r="S219"/>
  <c r="N219"/>
  <c r="L219"/>
  <c r="CH218"/>
  <c r="CN218" s="1"/>
  <c r="CF218"/>
  <c r="CL218" s="1"/>
  <c r="FC217"/>
  <c r="FA217"/>
  <c r="EY217"/>
  <c r="ER217"/>
  <c r="EP217"/>
  <c r="EV217" s="1"/>
  <c r="N216"/>
  <c r="L216"/>
  <c r="CH215"/>
  <c r="CN215" s="1"/>
  <c r="CF215"/>
  <c r="CL215" s="1"/>
  <c r="CX209"/>
  <c r="U209"/>
  <c r="S209"/>
  <c r="N209"/>
  <c r="L209"/>
  <c r="CH208"/>
  <c r="CN208"/>
  <c r="CF208"/>
  <c r="CL208"/>
  <c r="N208"/>
  <c r="L208"/>
  <c r="CH207"/>
  <c r="CN207"/>
  <c r="CF207"/>
  <c r="CL207"/>
  <c r="CX204"/>
  <c r="U204"/>
  <c r="S204"/>
  <c r="N204"/>
  <c r="L204"/>
  <c r="CH203"/>
  <c r="CN203" s="1"/>
  <c r="CF203"/>
  <c r="CL203" s="1"/>
  <c r="N202"/>
  <c r="L202"/>
  <c r="EQ201"/>
  <c r="N193"/>
  <c r="L193"/>
  <c r="CH192"/>
  <c r="CN192"/>
  <c r="CF192"/>
  <c r="CL192"/>
  <c r="U192"/>
  <c r="S192"/>
  <c r="N192"/>
  <c r="L192"/>
  <c r="CH191"/>
  <c r="CN191"/>
  <c r="CF191"/>
  <c r="CL191"/>
  <c r="U191"/>
  <c r="S191"/>
  <c r="N191"/>
  <c r="L191"/>
  <c r="CH190"/>
  <c r="CN190"/>
  <c r="CF190"/>
  <c r="CL190"/>
  <c r="N190"/>
  <c r="L190"/>
  <c r="EQ189"/>
  <c r="CX188"/>
  <c r="U188"/>
  <c r="S188"/>
  <c r="N188"/>
  <c r="L188"/>
  <c r="CH187"/>
  <c r="CN187"/>
  <c r="CF187"/>
  <c r="CL187"/>
  <c r="N187"/>
  <c r="L187"/>
  <c r="CH186"/>
  <c r="CN186"/>
  <c r="CF186"/>
  <c r="CL186"/>
  <c r="CX185"/>
  <c r="U185"/>
  <c r="S185"/>
  <c r="N185"/>
  <c r="L185"/>
  <c r="CH184"/>
  <c r="CN184" s="1"/>
  <c r="CF184"/>
  <c r="CL184" s="1"/>
  <c r="CX183"/>
  <c r="U183"/>
  <c r="S183"/>
  <c r="N183"/>
  <c r="L183"/>
  <c r="CH182"/>
  <c r="CN182"/>
  <c r="CF182"/>
  <c r="CL182"/>
  <c r="N182"/>
  <c r="L182"/>
  <c r="CH181"/>
  <c r="CN181"/>
  <c r="CF181"/>
  <c r="CL181"/>
  <c r="CX179"/>
  <c r="U179"/>
  <c r="S179"/>
  <c r="N179"/>
  <c r="L179"/>
  <c r="CH178"/>
  <c r="CN178" s="1"/>
  <c r="CF178"/>
  <c r="CL178" s="1"/>
  <c r="FC176"/>
  <c r="FA176"/>
  <c r="EY176"/>
  <c r="ER176"/>
  <c r="EP176"/>
  <c r="EV176" s="1"/>
  <c r="CH175"/>
  <c r="CN175" s="1"/>
  <c r="CF175"/>
  <c r="CL175" s="1"/>
  <c r="U175"/>
  <c r="S175"/>
  <c r="N175"/>
  <c r="L175"/>
  <c r="CH174"/>
  <c r="CN174" s="1"/>
  <c r="CF174"/>
  <c r="CL174" s="1"/>
  <c r="U174"/>
  <c r="S174"/>
  <c r="N174"/>
  <c r="L174"/>
  <c r="CH173"/>
  <c r="CN173" s="1"/>
  <c r="CF173"/>
  <c r="CL173" s="1"/>
  <c r="U173"/>
  <c r="S173"/>
  <c r="N173"/>
  <c r="L173"/>
  <c r="CH172"/>
  <c r="CN172" s="1"/>
  <c r="CF172"/>
  <c r="CL172" s="1"/>
  <c r="CX170"/>
  <c r="U170"/>
  <c r="S170"/>
  <c r="N170"/>
  <c r="L170"/>
  <c r="CH169"/>
  <c r="CN169"/>
  <c r="CF169"/>
  <c r="CL169"/>
  <c r="U169"/>
  <c r="S169"/>
  <c r="N169"/>
  <c r="L169"/>
  <c r="CH168"/>
  <c r="CN168"/>
  <c r="CF168"/>
  <c r="CL168"/>
  <c r="N166"/>
  <c r="L166"/>
  <c r="CH165"/>
  <c r="CN165"/>
  <c r="CF165"/>
  <c r="CL165"/>
  <c r="U165"/>
  <c r="S165"/>
  <c r="N165"/>
  <c r="L165"/>
  <c r="EQ164"/>
  <c r="CX163"/>
  <c r="U163"/>
  <c r="S163"/>
  <c r="N163"/>
  <c r="L163"/>
  <c r="CH162"/>
  <c r="CN162"/>
  <c r="CF162"/>
  <c r="CL162"/>
  <c r="CX161"/>
  <c r="U161"/>
  <c r="S161"/>
  <c r="N161"/>
  <c r="L161"/>
  <c r="CH160"/>
  <c r="CN160" s="1"/>
  <c r="CF160"/>
  <c r="CL160" s="1"/>
  <c r="N160"/>
  <c r="L160"/>
  <c r="CH159"/>
  <c r="CN159" s="1"/>
  <c r="CF159"/>
  <c r="CL159" s="1"/>
  <c r="CX157"/>
  <c r="U157"/>
  <c r="S157"/>
  <c r="N157"/>
  <c r="L157"/>
  <c r="CH156"/>
  <c r="CN156"/>
  <c r="CF156"/>
  <c r="CL156"/>
  <c r="CX155"/>
  <c r="U155"/>
  <c r="S155"/>
  <c r="N155"/>
  <c r="L155"/>
  <c r="CH154"/>
  <c r="CN154" s="1"/>
  <c r="CF154"/>
  <c r="CL154" s="1"/>
  <c r="CX153"/>
  <c r="U153"/>
  <c r="S153"/>
  <c r="N153"/>
  <c r="L153"/>
  <c r="CH152"/>
  <c r="CN152"/>
  <c r="CF152"/>
  <c r="CL152"/>
  <c r="EQ151"/>
  <c r="EO151"/>
  <c r="EU151" s="1"/>
  <c r="DG151"/>
  <c r="DE151"/>
  <c r="CX151"/>
  <c r="U151"/>
  <c r="S151"/>
  <c r="N151"/>
  <c r="L151"/>
  <c r="CH150"/>
  <c r="CN150" s="1"/>
  <c r="CF150"/>
  <c r="CL150" s="1"/>
  <c r="CX149"/>
  <c r="U149"/>
  <c r="S149"/>
  <c r="N149"/>
  <c r="L149"/>
  <c r="EQ148"/>
  <c r="CX146"/>
  <c r="U146"/>
  <c r="S146"/>
  <c r="N146"/>
  <c r="L146"/>
  <c r="CH145"/>
  <c r="CN145"/>
  <c r="CF145"/>
  <c r="CL145"/>
  <c r="U145"/>
  <c r="S145"/>
  <c r="N145"/>
  <c r="L145"/>
  <c r="CH144"/>
  <c r="CN144"/>
  <c r="CF144"/>
  <c r="CL144"/>
  <c r="CX143"/>
  <c r="U143"/>
  <c r="S143"/>
  <c r="N143"/>
  <c r="L143"/>
  <c r="CH142"/>
  <c r="CN142" s="1"/>
  <c r="CF142"/>
  <c r="CL142" s="1"/>
  <c r="N142"/>
  <c r="L142"/>
  <c r="CH141"/>
  <c r="CN141" s="1"/>
  <c r="CF141"/>
  <c r="CL141" s="1"/>
  <c r="CX139"/>
  <c r="U139"/>
  <c r="S139"/>
  <c r="N139"/>
  <c r="L139"/>
  <c r="AS136"/>
  <c r="AS134"/>
  <c r="AS133"/>
  <c r="AS132"/>
  <c r="AS131"/>
  <c r="EN137"/>
  <c r="ET137" s="1"/>
  <c r="EP137"/>
  <c r="EV137" s="1"/>
  <c r="ER137"/>
  <c r="EY137"/>
  <c r="FA137"/>
  <c r="FC137"/>
  <c r="J135"/>
  <c r="L135"/>
  <c r="N135"/>
  <c r="J134"/>
  <c r="L134"/>
  <c r="N134"/>
  <c r="J133"/>
  <c r="L133"/>
  <c r="N133"/>
  <c r="J132"/>
  <c r="L132"/>
  <c r="N132"/>
  <c r="CD78"/>
  <c r="CJ78" s="1"/>
  <c r="CF78"/>
  <c r="CL78" s="1"/>
  <c r="CH78"/>
  <c r="CN78" s="1"/>
  <c r="J77"/>
  <c r="L77"/>
  <c r="N77"/>
  <c r="J76"/>
  <c r="L76"/>
  <c r="N76"/>
  <c r="J75"/>
  <c r="L75"/>
  <c r="N75"/>
  <c r="J74"/>
  <c r="L74"/>
  <c r="N74"/>
  <c r="N123"/>
  <c r="L123"/>
  <c r="CH122"/>
  <c r="CN122" s="1"/>
  <c r="CF122"/>
  <c r="CL122" s="1"/>
  <c r="U122"/>
  <c r="S122"/>
  <c r="N122"/>
  <c r="L122"/>
  <c r="CH121"/>
  <c r="CN121" s="1"/>
  <c r="CF121"/>
  <c r="CL121" s="1"/>
  <c r="FC120"/>
  <c r="FA120"/>
  <c r="EY120"/>
  <c r="ER120"/>
  <c r="EP120"/>
  <c r="EV120" s="1"/>
  <c r="CH119"/>
  <c r="CN119" s="1"/>
  <c r="CF119"/>
  <c r="CL119" s="1"/>
  <c r="CX118"/>
  <c r="U118"/>
  <c r="S118"/>
  <c r="N118"/>
  <c r="L118"/>
  <c r="CH117"/>
  <c r="CN117"/>
  <c r="CF117"/>
  <c r="CL117"/>
  <c r="N114"/>
  <c r="L114"/>
  <c r="CH113"/>
  <c r="CN113"/>
  <c r="CF113"/>
  <c r="CL113"/>
  <c r="U113"/>
  <c r="S113"/>
  <c r="N113"/>
  <c r="L113"/>
  <c r="CH112"/>
  <c r="CN112"/>
  <c r="CF112"/>
  <c r="CL112"/>
  <c r="CX110"/>
  <c r="U110"/>
  <c r="S110"/>
  <c r="N110"/>
  <c r="L110"/>
  <c r="CH109"/>
  <c r="CN109" s="1"/>
  <c r="CF109"/>
  <c r="CL109" s="1"/>
  <c r="N106"/>
  <c r="L106"/>
  <c r="U105"/>
  <c r="S105"/>
  <c r="N105"/>
  <c r="L105"/>
  <c r="EQ104"/>
  <c r="EW104" s="1"/>
  <c r="CX102"/>
  <c r="U102"/>
  <c r="S102"/>
  <c r="N102"/>
  <c r="L102"/>
  <c r="CH101"/>
  <c r="CN101"/>
  <c r="CF101"/>
  <c r="CL101"/>
  <c r="U101"/>
  <c r="S101"/>
  <c r="N101"/>
  <c r="L101"/>
  <c r="CH100"/>
  <c r="CN100"/>
  <c r="CF100"/>
  <c r="CL100"/>
  <c r="U100"/>
  <c r="S100"/>
  <c r="N100"/>
  <c r="L100"/>
  <c r="CH99"/>
  <c r="CN99"/>
  <c r="CF99"/>
  <c r="CL99"/>
  <c r="U99"/>
  <c r="S99"/>
  <c r="N99"/>
  <c r="L99"/>
  <c r="CH98"/>
  <c r="CN98"/>
  <c r="CF98"/>
  <c r="CL98"/>
  <c r="N98"/>
  <c r="L98"/>
  <c r="CH97"/>
  <c r="CN97"/>
  <c r="CF97"/>
  <c r="CL97"/>
  <c r="N97"/>
  <c r="L97"/>
  <c r="CH96"/>
  <c r="CN96"/>
  <c r="CF96"/>
  <c r="CL96"/>
  <c r="U96"/>
  <c r="S96"/>
  <c r="N96"/>
  <c r="L96"/>
  <c r="EQ95"/>
  <c r="CX94"/>
  <c r="U94"/>
  <c r="S94"/>
  <c r="N94"/>
  <c r="L94"/>
  <c r="CH93"/>
  <c r="CN93"/>
  <c r="CF93"/>
  <c r="CL93"/>
  <c r="N93"/>
  <c r="L93"/>
  <c r="CH92"/>
  <c r="CN92"/>
  <c r="CF92"/>
  <c r="CL92"/>
  <c r="N92"/>
  <c r="L92"/>
  <c r="CH91"/>
  <c r="CN91"/>
  <c r="CF91"/>
  <c r="CL91"/>
  <c r="CX90"/>
  <c r="U90"/>
  <c r="S90"/>
  <c r="N90"/>
  <c r="L90"/>
  <c r="CH89"/>
  <c r="CN89" s="1"/>
  <c r="CF89"/>
  <c r="CL89" s="1"/>
  <c r="CX86"/>
  <c r="U86"/>
  <c r="S86"/>
  <c r="N86"/>
  <c r="L86"/>
  <c r="CH85"/>
  <c r="CN85"/>
  <c r="CF85"/>
  <c r="CL85"/>
  <c r="CX83"/>
  <c r="U83"/>
  <c r="S83"/>
  <c r="N83"/>
  <c r="L83"/>
  <c r="CH82"/>
  <c r="CN82" s="1"/>
  <c r="CF82"/>
  <c r="CL82" s="1"/>
  <c r="U82"/>
  <c r="S82"/>
  <c r="N82"/>
  <c r="L82"/>
  <c r="CH81"/>
  <c r="CN81" s="1"/>
  <c r="CF81"/>
  <c r="CL81" s="1"/>
  <c r="N81"/>
  <c r="L81"/>
  <c r="EQ80"/>
  <c r="V77"/>
  <c r="CX75"/>
  <c r="V75"/>
  <c r="Q77"/>
  <c r="S77"/>
  <c r="U77"/>
  <c r="CX77"/>
  <c r="CD76"/>
  <c r="CJ76" s="1"/>
  <c r="CF76"/>
  <c r="CL76" s="1"/>
  <c r="CH76"/>
  <c r="CN76" s="1"/>
  <c r="Q75"/>
  <c r="S75"/>
  <c r="U75"/>
  <c r="CD74"/>
  <c r="CJ74"/>
  <c r="CF74"/>
  <c r="CL74"/>
  <c r="CH74"/>
  <c r="CN74"/>
  <c r="CO74"/>
  <c r="CP74"/>
  <c r="CD73"/>
  <c r="CJ73"/>
  <c r="CF73"/>
  <c r="CL73"/>
  <c r="CH73"/>
  <c r="CN73"/>
  <c r="CO73"/>
  <c r="CP73"/>
  <c r="CX71"/>
  <c r="U71"/>
  <c r="S71"/>
  <c r="N71"/>
  <c r="L71"/>
  <c r="CH70"/>
  <c r="CN70" s="1"/>
  <c r="CF70"/>
  <c r="CL70" s="1"/>
  <c r="N70"/>
  <c r="L70"/>
  <c r="CH69"/>
  <c r="CN69" s="1"/>
  <c r="CF69"/>
  <c r="CL69" s="1"/>
  <c r="CX67"/>
  <c r="U67"/>
  <c r="S67"/>
  <c r="N67"/>
  <c r="L67"/>
  <c r="EQ66"/>
  <c r="CX57"/>
  <c r="U57"/>
  <c r="S57"/>
  <c r="N57"/>
  <c r="L57"/>
  <c r="CH56"/>
  <c r="CN56"/>
  <c r="CF56"/>
  <c r="CL56"/>
  <c r="FC51"/>
  <c r="FA51"/>
  <c r="EY51"/>
  <c r="ER51"/>
  <c r="EP51"/>
  <c r="EV51"/>
  <c r="CH50"/>
  <c r="CN50"/>
  <c r="CF50"/>
  <c r="CL50"/>
  <c r="U50"/>
  <c r="S50"/>
  <c r="N50"/>
  <c r="L50"/>
  <c r="CH49"/>
  <c r="CN49"/>
  <c r="CF49"/>
  <c r="CL49"/>
  <c r="U49"/>
  <c r="S49"/>
  <c r="N49"/>
  <c r="L49"/>
  <c r="Q36"/>
  <c r="S36"/>
  <c r="U36"/>
  <c r="Q35"/>
  <c r="S35"/>
  <c r="U35"/>
  <c r="Q34"/>
  <c r="S34"/>
  <c r="U34"/>
  <c r="Q33"/>
  <c r="S33"/>
  <c r="U33"/>
  <c r="Q32"/>
  <c r="S32"/>
  <c r="U32"/>
  <c r="Q31"/>
  <c r="S31"/>
  <c r="U31"/>
  <c r="EO30"/>
  <c r="EU30"/>
  <c r="EQ30"/>
  <c r="CO36"/>
  <c r="CP36" s="1"/>
  <c r="CO35"/>
  <c r="CP35" s="1"/>
  <c r="CO34"/>
  <c r="CP34" s="1"/>
  <c r="CO33"/>
  <c r="CP33" s="1"/>
  <c r="CO32"/>
  <c r="CP32" s="1"/>
  <c r="CO31"/>
  <c r="CP31" s="1"/>
  <c r="J36"/>
  <c r="L36"/>
  <c r="N36"/>
  <c r="J35"/>
  <c r="L35"/>
  <c r="N35"/>
  <c r="J34"/>
  <c r="L34"/>
  <c r="N34"/>
  <c r="J33"/>
  <c r="L33"/>
  <c r="N33"/>
  <c r="J32"/>
  <c r="L32"/>
  <c r="N32"/>
  <c r="J31"/>
  <c r="L31"/>
  <c r="N31"/>
  <c r="FC42"/>
  <c r="FA42"/>
  <c r="EY42"/>
  <c r="ER42"/>
  <c r="EP42"/>
  <c r="EV42" s="1"/>
  <c r="CH41"/>
  <c r="CN41" s="1"/>
  <c r="CF41"/>
  <c r="CL41" s="1"/>
  <c r="U41"/>
  <c r="S41"/>
  <c r="N41"/>
  <c r="L41"/>
  <c r="CH40"/>
  <c r="CN40" s="1"/>
  <c r="CF40"/>
  <c r="CL40" s="1"/>
  <c r="U40"/>
  <c r="S40"/>
  <c r="N40"/>
  <c r="L40"/>
  <c r="CH39"/>
  <c r="CN39" s="1"/>
  <c r="CF39"/>
  <c r="CL39" s="1"/>
  <c r="U39"/>
  <c r="S39"/>
  <c r="N39"/>
  <c r="L39"/>
  <c r="CH38"/>
  <c r="CN38" s="1"/>
  <c r="CF38"/>
  <c r="CL38" s="1"/>
  <c r="U38"/>
  <c r="S38"/>
  <c r="N38"/>
  <c r="L38"/>
  <c r="CH37"/>
  <c r="CN37" s="1"/>
  <c r="CF37"/>
  <c r="CL37" s="1"/>
  <c r="CX36"/>
  <c r="V36"/>
  <c r="R36"/>
  <c r="CX35"/>
  <c r="V35"/>
  <c r="R35"/>
  <c r="CX34"/>
  <c r="V34"/>
  <c r="R34"/>
  <c r="CX33"/>
  <c r="V33"/>
  <c r="R33"/>
  <c r="CX32"/>
  <c r="V32"/>
  <c r="R32"/>
  <c r="CX31"/>
  <c r="V31"/>
  <c r="R31"/>
  <c r="EP30"/>
  <c r="EV30" s="1"/>
  <c r="N27"/>
  <c r="L27"/>
  <c r="CH26"/>
  <c r="CN26" s="1"/>
  <c r="CF26"/>
  <c r="CL26" s="1"/>
  <c r="U26"/>
  <c r="S26"/>
  <c r="N26"/>
  <c r="L26"/>
  <c r="CH25"/>
  <c r="CN25" s="1"/>
  <c r="CF25"/>
  <c r="CL25" s="1"/>
  <c r="U25"/>
  <c r="S25"/>
  <c r="N25"/>
  <c r="L25"/>
  <c r="CH24"/>
  <c r="CN24" s="1"/>
  <c r="CF24"/>
  <c r="CL24" s="1"/>
  <c r="N24"/>
  <c r="L24"/>
  <c r="CH23"/>
  <c r="CN23" s="1"/>
  <c r="CF23"/>
  <c r="CL23" s="1"/>
  <c r="N23"/>
  <c r="L23"/>
  <c r="CH22"/>
  <c r="CN22" s="1"/>
  <c r="CF22"/>
  <c r="CL22" s="1"/>
  <c r="U22"/>
  <c r="S22"/>
  <c r="N22"/>
  <c r="L22"/>
  <c r="CH21"/>
  <c r="CN21" s="1"/>
  <c r="CF21"/>
  <c r="CL21" s="1"/>
  <c r="U21"/>
  <c r="S21"/>
  <c r="N21"/>
  <c r="L21"/>
  <c r="CH20"/>
  <c r="CN20" s="1"/>
  <c r="CF20"/>
  <c r="CL20" s="1"/>
  <c r="U20"/>
  <c r="S20"/>
  <c r="N20"/>
  <c r="L20"/>
  <c r="CH19"/>
  <c r="CN19" s="1"/>
  <c r="CF19"/>
  <c r="CL19" s="1"/>
  <c r="N19"/>
  <c r="L19"/>
  <c r="EQ18"/>
  <c r="CH17"/>
  <c r="CN17"/>
  <c r="CF17"/>
  <c r="CL17"/>
  <c r="U17"/>
  <c r="S17"/>
  <c r="N17"/>
  <c r="L17"/>
  <c r="CH16"/>
  <c r="CN16"/>
  <c r="CF16"/>
  <c r="CL16"/>
  <c r="U16"/>
  <c r="S16"/>
  <c r="N16"/>
  <c r="L16"/>
  <c r="CH15"/>
  <c r="CN15"/>
  <c r="CF15"/>
  <c r="CL15"/>
  <c r="U15"/>
  <c r="S15"/>
  <c r="N15"/>
  <c r="L15"/>
  <c r="CH14"/>
  <c r="CN14"/>
  <c r="CF14"/>
  <c r="CL14"/>
  <c r="U14"/>
  <c r="S14"/>
  <c r="N14"/>
  <c r="L14"/>
  <c r="CX12"/>
  <c r="U12"/>
  <c r="S12"/>
  <c r="N12"/>
  <c r="L12"/>
  <c r="CH11"/>
  <c r="CN11" s="1"/>
  <c r="CF11"/>
  <c r="CL11" s="1"/>
  <c r="U11"/>
  <c r="S11"/>
  <c r="N11"/>
  <c r="L11"/>
  <c r="N10"/>
  <c r="L10"/>
  <c r="CV21"/>
  <c r="DE21"/>
  <c r="DG21"/>
  <c r="EO21"/>
  <c r="EU21"/>
  <c r="EQ21"/>
  <c r="DD21"/>
  <c r="DF21"/>
  <c r="DH21"/>
  <c r="EP21"/>
  <c r="EV21"/>
  <c r="ER21"/>
  <c r="CD131"/>
  <c r="CJ131" s="1"/>
  <c r="CF131"/>
  <c r="CL131" s="1"/>
  <c r="CH131"/>
  <c r="CN131" s="1"/>
  <c r="CD132"/>
  <c r="CJ132" s="1"/>
  <c r="CF132"/>
  <c r="CL132" s="1"/>
  <c r="CH132"/>
  <c r="CN132" s="1"/>
  <c r="CE132"/>
  <c r="CK132" s="1"/>
  <c r="CG132"/>
  <c r="CM132" s="1"/>
  <c r="CD133"/>
  <c r="CJ133" s="1"/>
  <c r="CF133"/>
  <c r="CL133" s="1"/>
  <c r="CH133"/>
  <c r="CN133" s="1"/>
  <c r="CE133"/>
  <c r="CK133" s="1"/>
  <c r="CG133"/>
  <c r="CM133" s="1"/>
  <c r="CD134"/>
  <c r="CJ134" s="1"/>
  <c r="CF134"/>
  <c r="CL134" s="1"/>
  <c r="CH134"/>
  <c r="CN134" s="1"/>
  <c r="CE134"/>
  <c r="CK134" s="1"/>
  <c r="CG134"/>
  <c r="CM134" s="1"/>
  <c r="DU151"/>
  <c r="EG151"/>
  <c r="EA151"/>
  <c r="DE184"/>
  <c r="DY184"/>
  <c r="EO184"/>
  <c r="EU184"/>
  <c r="EQ184"/>
  <c r="EJ184"/>
  <c r="DF184"/>
  <c r="EF184"/>
  <c r="EP184"/>
  <c r="EV184"/>
  <c r="ER184"/>
  <c r="EK184"/>
  <c r="DE187"/>
  <c r="EO187"/>
  <c r="EU187" s="1"/>
  <c r="EQ187"/>
  <c r="EW187" s="1"/>
  <c r="DF187"/>
  <c r="EP187"/>
  <c r="EV187" s="1"/>
  <c r="ER187"/>
  <c r="EX187" s="1"/>
  <c r="CD291"/>
  <c r="CJ291"/>
  <c r="CF291"/>
  <c r="CL291"/>
  <c r="CH291"/>
  <c r="CN291"/>
  <c r="CG291"/>
  <c r="CM291"/>
  <c r="CE291"/>
  <c r="CK291"/>
  <c r="CD292"/>
  <c r="CJ292"/>
  <c r="CF292"/>
  <c r="CL292"/>
  <c r="CH292"/>
  <c r="CN292"/>
  <c r="CG292"/>
  <c r="CM292"/>
  <c r="CE292"/>
  <c r="CK292"/>
  <c r="CD293"/>
  <c r="CJ293"/>
  <c r="CF293"/>
  <c r="CL293"/>
  <c r="CH293"/>
  <c r="CN293"/>
  <c r="CG293"/>
  <c r="CM293"/>
  <c r="CE293"/>
  <c r="CK293"/>
  <c r="CD294"/>
  <c r="CJ294"/>
  <c r="CF294"/>
  <c r="CL294"/>
  <c r="CH294"/>
  <c r="CN294"/>
  <c r="CG294"/>
  <c r="CM294"/>
  <c r="CE294"/>
  <c r="CK294"/>
  <c r="CD295"/>
  <c r="CJ295"/>
  <c r="CF295"/>
  <c r="CL295"/>
  <c r="CH295"/>
  <c r="CN295"/>
  <c r="CG295"/>
  <c r="CM295"/>
  <c r="CE295"/>
  <c r="CK295"/>
  <c r="CD296"/>
  <c r="CJ296"/>
  <c r="CF296"/>
  <c r="CL296"/>
  <c r="CH296"/>
  <c r="CN296"/>
  <c r="CG296"/>
  <c r="CM296"/>
  <c r="CE296"/>
  <c r="CK296"/>
  <c r="CD302"/>
  <c r="CJ302"/>
  <c r="CF302"/>
  <c r="CL302"/>
  <c r="CH302"/>
  <c r="CN302"/>
  <c r="CG302"/>
  <c r="CM302"/>
  <c r="CE302"/>
  <c r="CK302"/>
  <c r="CD303"/>
  <c r="CJ303"/>
  <c r="CF303"/>
  <c r="CL303"/>
  <c r="CH303"/>
  <c r="CN303"/>
  <c r="CG303"/>
  <c r="CM303"/>
  <c r="CE303"/>
  <c r="CK303"/>
  <c r="CD307"/>
  <c r="CJ307"/>
  <c r="CF307"/>
  <c r="CL307"/>
  <c r="CH307"/>
  <c r="CN307"/>
  <c r="CG307"/>
  <c r="CM307"/>
  <c r="CE307"/>
  <c r="CK307"/>
  <c r="CE136"/>
  <c r="CK136"/>
  <c r="CG136"/>
  <c r="CM136"/>
  <c r="DS151"/>
  <c r="EE151"/>
  <c r="DY151"/>
  <c r="EJ151"/>
  <c r="EW151"/>
  <c r="CV159"/>
  <c r="DE159"/>
  <c r="DG159"/>
  <c r="EA159" s="1"/>
  <c r="EO159"/>
  <c r="EU159" s="1"/>
  <c r="EQ159"/>
  <c r="EW159" s="1"/>
  <c r="DD159"/>
  <c r="ED159"/>
  <c r="DF159"/>
  <c r="DH159"/>
  <c r="DV159" s="1"/>
  <c r="EP159"/>
  <c r="EV159" s="1"/>
  <c r="ER159"/>
  <c r="EX159" s="1"/>
  <c r="CD309"/>
  <c r="CJ309"/>
  <c r="CF309"/>
  <c r="CL309"/>
  <c r="CH309"/>
  <c r="CN309"/>
  <c r="CG309"/>
  <c r="CM309"/>
  <c r="CE309"/>
  <c r="CK309"/>
  <c r="DT159"/>
  <c r="EF159"/>
  <c r="DZ159"/>
  <c r="EJ159"/>
  <c r="DT187"/>
  <c r="EF187"/>
  <c r="DZ187"/>
  <c r="EJ187"/>
  <c r="DT184"/>
  <c r="DZ184"/>
  <c r="EW184"/>
  <c r="DT21"/>
  <c r="EF21"/>
  <c r="DZ21"/>
  <c r="EJ21"/>
  <c r="EW21"/>
  <c r="EA21"/>
  <c r="DU21"/>
  <c r="EG21"/>
  <c r="EH159"/>
  <c r="DR159"/>
  <c r="DX159"/>
  <c r="DY159"/>
  <c r="DS159"/>
  <c r="EE159"/>
  <c r="EK187"/>
  <c r="DY187"/>
  <c r="DS187"/>
  <c r="EE187"/>
  <c r="EX184"/>
  <c r="DS184"/>
  <c r="EK21"/>
  <c r="EX21"/>
  <c r="DV21"/>
  <c r="EH21"/>
  <c r="EB21"/>
  <c r="DR21"/>
  <c r="ED21"/>
  <c r="DX21"/>
  <c r="DY21"/>
  <c r="DS21"/>
  <c r="EE21"/>
  <c r="CG131"/>
  <c r="CM131"/>
  <c r="CE131"/>
  <c r="CK131"/>
  <c r="DG187"/>
  <c r="DD187"/>
  <c r="DR187" s="1"/>
  <c r="CV187"/>
  <c r="DH187"/>
  <c r="EB187" s="1"/>
  <c r="CD136"/>
  <c r="CJ136" s="1"/>
  <c r="CH136"/>
  <c r="CN136" s="1"/>
  <c r="CF136"/>
  <c r="CL136" s="1"/>
  <c r="AS124"/>
  <c r="AR124"/>
  <c r="CE271"/>
  <c r="CK271" s="1"/>
  <c r="CH271"/>
  <c r="CN271" s="1"/>
  <c r="CG271"/>
  <c r="CM271" s="1"/>
  <c r="CD271"/>
  <c r="CJ271" s="1"/>
  <c r="CF271"/>
  <c r="CL271" s="1"/>
  <c r="CO271"/>
  <c r="CP271" s="1"/>
  <c r="Q118"/>
  <c r="V118"/>
  <c r="T118"/>
  <c r="R118"/>
  <c r="EQ282"/>
  <c r="EO282"/>
  <c r="EU282"/>
  <c r="CO268"/>
  <c r="CP268" s="1"/>
  <c r="BH181"/>
  <c r="BG181"/>
  <c r="CD127"/>
  <c r="CJ127"/>
  <c r="CF127"/>
  <c r="CL127"/>
  <c r="CE127"/>
  <c r="CK127"/>
  <c r="CH127"/>
  <c r="CN127"/>
  <c r="CG127"/>
  <c r="CM127"/>
  <c r="BH336"/>
  <c r="CO336"/>
  <c r="CP336" s="1"/>
  <c r="BG336"/>
  <c r="BH264"/>
  <c r="BG264"/>
  <c r="CD264"/>
  <c r="CJ264"/>
  <c r="CG264"/>
  <c r="CM264"/>
  <c r="CE264"/>
  <c r="CK264"/>
  <c r="CD223"/>
  <c r="CJ223"/>
  <c r="CH223"/>
  <c r="CN223"/>
  <c r="CE223"/>
  <c r="CK223"/>
  <c r="BH322"/>
  <c r="BG322"/>
  <c r="CE314"/>
  <c r="CK314"/>
  <c r="CH314"/>
  <c r="CN314"/>
  <c r="CG314"/>
  <c r="CM314"/>
  <c r="CD314"/>
  <c r="CJ314"/>
  <c r="CF314"/>
  <c r="CL314"/>
  <c r="S312"/>
  <c r="R312"/>
  <c r="V312"/>
  <c r="Q312"/>
  <c r="U312"/>
  <c r="CX312"/>
  <c r="T312"/>
  <c r="V294"/>
  <c r="T294"/>
  <c r="R294"/>
  <c r="CX294"/>
  <c r="AS288"/>
  <c r="AR288"/>
  <c r="L280"/>
  <c r="K280"/>
  <c r="J280"/>
  <c r="N280"/>
  <c r="M280"/>
  <c r="L277"/>
  <c r="K277"/>
  <c r="J277"/>
  <c r="N277"/>
  <c r="M277"/>
  <c r="CG273"/>
  <c r="CM273" s="1"/>
  <c r="CD273"/>
  <c r="CJ273" s="1"/>
  <c r="CE273"/>
  <c r="CK273" s="1"/>
  <c r="AS253"/>
  <c r="AR253"/>
  <c r="AS246"/>
  <c r="AR246"/>
  <c r="S238"/>
  <c r="R238"/>
  <c r="V238"/>
  <c r="Q238"/>
  <c r="U238"/>
  <c r="T238"/>
  <c r="CX238"/>
  <c r="L207"/>
  <c r="K207"/>
  <c r="J207"/>
  <c r="N207"/>
  <c r="M207"/>
  <c r="L194"/>
  <c r="K194"/>
  <c r="J194"/>
  <c r="N194"/>
  <c r="M194"/>
  <c r="BH150"/>
  <c r="BG150"/>
  <c r="L140"/>
  <c r="K140"/>
  <c r="J140"/>
  <c r="N140"/>
  <c r="M140"/>
  <c r="AS128"/>
  <c r="AR128"/>
  <c r="CG119"/>
  <c r="CM119" s="1"/>
  <c r="CD119"/>
  <c r="CJ119" s="1"/>
  <c r="CE119"/>
  <c r="CK119" s="1"/>
  <c r="T101"/>
  <c r="R101"/>
  <c r="Q101"/>
  <c r="CX101"/>
  <c r="V101"/>
  <c r="CO228"/>
  <c r="CP228" s="1"/>
  <c r="BH324"/>
  <c r="CO324" s="1"/>
  <c r="CP324" s="1"/>
  <c r="BG324"/>
  <c r="CG324"/>
  <c r="CM324" s="1"/>
  <c r="CD324"/>
  <c r="CJ324" s="1"/>
  <c r="CF324"/>
  <c r="CL324" s="1"/>
  <c r="CH324"/>
  <c r="CN324" s="1"/>
  <c r="CE324"/>
  <c r="CK324" s="1"/>
  <c r="BG310"/>
  <c r="BH310"/>
  <c r="CF310"/>
  <c r="CL310" s="1"/>
  <c r="CE310"/>
  <c r="CK310" s="1"/>
  <c r="CH310"/>
  <c r="CN310" s="1"/>
  <c r="CG310"/>
  <c r="CM310" s="1"/>
  <c r="CD310"/>
  <c r="CJ310" s="1"/>
  <c r="AS257"/>
  <c r="CU257" s="1"/>
  <c r="FC257" s="1"/>
  <c r="AR257"/>
  <c r="L256"/>
  <c r="K256"/>
  <c r="J256"/>
  <c r="N256"/>
  <c r="M256"/>
  <c r="M251"/>
  <c r="K251"/>
  <c r="CO244"/>
  <c r="CP244" s="1"/>
  <c r="L200"/>
  <c r="K200"/>
  <c r="J200"/>
  <c r="N200"/>
  <c r="M200"/>
  <c r="CE173"/>
  <c r="CK173"/>
  <c r="CD173"/>
  <c r="CJ173"/>
  <c r="CG173"/>
  <c r="CM173"/>
  <c r="CE158"/>
  <c r="CK158"/>
  <c r="CH158"/>
  <c r="CN158"/>
  <c r="CG158"/>
  <c r="CM158"/>
  <c r="CD158"/>
  <c r="CJ158"/>
  <c r="CF158"/>
  <c r="CL158"/>
  <c r="CO158"/>
  <c r="CP158" s="1"/>
  <c r="CO123"/>
  <c r="CP123" s="1"/>
  <c r="BH76"/>
  <c r="CO76" s="1"/>
  <c r="CP76" s="1"/>
  <c r="BG76"/>
  <c r="CE55"/>
  <c r="CK55" s="1"/>
  <c r="CH55"/>
  <c r="CN55" s="1"/>
  <c r="CG55"/>
  <c r="CM55" s="1"/>
  <c r="CD55"/>
  <c r="CJ55" s="1"/>
  <c r="CF55"/>
  <c r="CL55" s="1"/>
  <c r="CE50"/>
  <c r="CK50" s="1"/>
  <c r="CD50"/>
  <c r="CJ50" s="1"/>
  <c r="CG50"/>
  <c r="CM50" s="1"/>
  <c r="M34"/>
  <c r="K34"/>
  <c r="T326"/>
  <c r="R326"/>
  <c r="Q326"/>
  <c r="V326"/>
  <c r="S314"/>
  <c r="R314"/>
  <c r="V314"/>
  <c r="Q314"/>
  <c r="U314"/>
  <c r="CX314"/>
  <c r="T314"/>
  <c r="CE312"/>
  <c r="CK312"/>
  <c r="CH312"/>
  <c r="CN312"/>
  <c r="CG312"/>
  <c r="CM312"/>
  <c r="CD312"/>
  <c r="CJ312"/>
  <c r="CF312"/>
  <c r="CL312"/>
  <c r="CO281"/>
  <c r="CP281" s="1"/>
  <c r="CO245"/>
  <c r="CP245"/>
  <c r="BH221"/>
  <c r="BG221"/>
  <c r="CE216"/>
  <c r="CK216"/>
  <c r="CH216"/>
  <c r="CN216"/>
  <c r="CG216"/>
  <c r="CM216"/>
  <c r="CD216"/>
  <c r="CJ216"/>
  <c r="CF216"/>
  <c r="CL216"/>
  <c r="CO208"/>
  <c r="CP208" s="1"/>
  <c r="CE175"/>
  <c r="CK175" s="1"/>
  <c r="CD175"/>
  <c r="CJ175" s="1"/>
  <c r="CG175"/>
  <c r="CM175" s="1"/>
  <c r="BH170"/>
  <c r="CO170" s="1"/>
  <c r="CP170" s="1"/>
  <c r="BG170"/>
  <c r="L167"/>
  <c r="K167"/>
  <c r="J167"/>
  <c r="N167"/>
  <c r="M167"/>
  <c r="CE149"/>
  <c r="CK149" s="1"/>
  <c r="CH149"/>
  <c r="CN149" s="1"/>
  <c r="CG149"/>
  <c r="CM149" s="1"/>
  <c r="CD149"/>
  <c r="CJ149" s="1"/>
  <c r="CF149"/>
  <c r="CL149" s="1"/>
  <c r="CO149"/>
  <c r="CP149" s="1"/>
  <c r="CE146"/>
  <c r="CK146"/>
  <c r="CH146"/>
  <c r="CN146"/>
  <c r="CG146"/>
  <c r="CM146"/>
  <c r="CD146"/>
  <c r="CJ146"/>
  <c r="CF146"/>
  <c r="CL146"/>
  <c r="CO146"/>
  <c r="CP146" s="1"/>
  <c r="BH109"/>
  <c r="BG109"/>
  <c r="CD109"/>
  <c r="CJ109" s="1"/>
  <c r="CG109"/>
  <c r="CM109" s="1"/>
  <c r="CE109"/>
  <c r="CK109" s="1"/>
  <c r="M57"/>
  <c r="K57"/>
  <c r="J57"/>
  <c r="CE43"/>
  <c r="CK43"/>
  <c r="CH43"/>
  <c r="CN43"/>
  <c r="CG43"/>
  <c r="CM43"/>
  <c r="CD43"/>
  <c r="CJ43"/>
  <c r="CF43"/>
  <c r="CL43"/>
  <c r="CO43"/>
  <c r="CP43"/>
  <c r="BH333"/>
  <c r="CO333"/>
  <c r="CP333" s="1"/>
  <c r="BG333"/>
  <c r="CG332"/>
  <c r="CM332"/>
  <c r="CD332"/>
  <c r="CJ332"/>
  <c r="CE332"/>
  <c r="CK332"/>
  <c r="M332"/>
  <c r="K332"/>
  <c r="J332"/>
  <c r="S325"/>
  <c r="R325"/>
  <c r="V325"/>
  <c r="Q325"/>
  <c r="U325"/>
  <c r="CX325"/>
  <c r="CO310"/>
  <c r="CP310" s="1"/>
  <c r="BG308"/>
  <c r="BH308"/>
  <c r="CF308"/>
  <c r="CL308" s="1"/>
  <c r="CE308"/>
  <c r="CK308" s="1"/>
  <c r="CH308"/>
  <c r="CN308" s="1"/>
  <c r="CG308"/>
  <c r="CM308" s="1"/>
  <c r="L302"/>
  <c r="K302"/>
  <c r="J302"/>
  <c r="N302"/>
  <c r="S287"/>
  <c r="R287"/>
  <c r="V287"/>
  <c r="CX287"/>
  <c r="Q287"/>
  <c r="U287"/>
  <c r="CO286"/>
  <c r="CP286" s="1"/>
  <c r="L272"/>
  <c r="K272"/>
  <c r="J272"/>
  <c r="N272"/>
  <c r="CE260"/>
  <c r="CK260" s="1"/>
  <c r="CH260"/>
  <c r="CN260" s="1"/>
  <c r="CG260"/>
  <c r="CM260" s="1"/>
  <c r="CD260"/>
  <c r="CJ260" s="1"/>
  <c r="CO260"/>
  <c r="CP260" s="1"/>
  <c r="L257"/>
  <c r="K257"/>
  <c r="J257"/>
  <c r="N257"/>
  <c r="L253"/>
  <c r="K253"/>
  <c r="J253"/>
  <c r="N253"/>
  <c r="AS247"/>
  <c r="AR247"/>
  <c r="L246"/>
  <c r="K246"/>
  <c r="J246"/>
  <c r="N246"/>
  <c r="CD237"/>
  <c r="CJ237" s="1"/>
  <c r="CF237"/>
  <c r="CL237" s="1"/>
  <c r="CE237"/>
  <c r="CK237" s="1"/>
  <c r="CH237"/>
  <c r="CN237" s="1"/>
  <c r="CO237"/>
  <c r="CP237" s="1"/>
  <c r="L231"/>
  <c r="K231"/>
  <c r="J231"/>
  <c r="N231"/>
  <c r="BH229"/>
  <c r="CO229"/>
  <c r="CP229" s="1"/>
  <c r="BG229"/>
  <c r="BH225"/>
  <c r="CO225" s="1"/>
  <c r="CP225" s="1"/>
  <c r="BG225"/>
  <c r="L221"/>
  <c r="K221"/>
  <c r="J221"/>
  <c r="N221"/>
  <c r="BH213"/>
  <c r="CO213"/>
  <c r="CP213" s="1"/>
  <c r="BG213"/>
  <c r="CO204"/>
  <c r="CP204" s="1"/>
  <c r="CE198"/>
  <c r="CK198"/>
  <c r="CH198"/>
  <c r="CN198"/>
  <c r="CG198"/>
  <c r="CM198"/>
  <c r="CD198"/>
  <c r="CJ198"/>
  <c r="BH197"/>
  <c r="CO197"/>
  <c r="CP197" s="1"/>
  <c r="BG197"/>
  <c r="CE194"/>
  <c r="CK194" s="1"/>
  <c r="CH194"/>
  <c r="CN194" s="1"/>
  <c r="CG194"/>
  <c r="CM194" s="1"/>
  <c r="CD194"/>
  <c r="CJ194" s="1"/>
  <c r="CO194"/>
  <c r="CP194" s="1"/>
  <c r="M193"/>
  <c r="K193"/>
  <c r="J193"/>
  <c r="M192"/>
  <c r="K192"/>
  <c r="J192"/>
  <c r="M191"/>
  <c r="K191"/>
  <c r="J191"/>
  <c r="BH185"/>
  <c r="CO185" s="1"/>
  <c r="CP185" s="1"/>
  <c r="BG185"/>
  <c r="CO182"/>
  <c r="CP182" s="1"/>
  <c r="L181"/>
  <c r="K181"/>
  <c r="J181"/>
  <c r="N181"/>
  <c r="BH178"/>
  <c r="CO178" s="1"/>
  <c r="CP178" s="1"/>
  <c r="BG178"/>
  <c r="CE172"/>
  <c r="CK172"/>
  <c r="CD172"/>
  <c r="CJ172"/>
  <c r="CG172"/>
  <c r="CM172"/>
  <c r="BH171"/>
  <c r="CO171"/>
  <c r="CP171" s="1"/>
  <c r="BG171"/>
  <c r="M170"/>
  <c r="K170"/>
  <c r="J170"/>
  <c r="M169"/>
  <c r="K169"/>
  <c r="J169"/>
  <c r="CE167"/>
  <c r="CK167" s="1"/>
  <c r="CH167"/>
  <c r="CN167" s="1"/>
  <c r="CG167"/>
  <c r="CM167" s="1"/>
  <c r="CD167"/>
  <c r="CJ167" s="1"/>
  <c r="CO167"/>
  <c r="CP167" s="1"/>
  <c r="M166"/>
  <c r="K166"/>
  <c r="J166"/>
  <c r="M165"/>
  <c r="K165"/>
  <c r="J165"/>
  <c r="EP164"/>
  <c r="EV164"/>
  <c r="EO164"/>
  <c r="EU164"/>
  <c r="EY164"/>
  <c r="EN164"/>
  <c r="ET164" s="1"/>
  <c r="ER164"/>
  <c r="CO163"/>
  <c r="CP163" s="1"/>
  <c r="BH155"/>
  <c r="CO155" s="1"/>
  <c r="CP155" s="1"/>
  <c r="BG155"/>
  <c r="L150"/>
  <c r="K150"/>
  <c r="J150"/>
  <c r="N150"/>
  <c r="L147"/>
  <c r="K147"/>
  <c r="J147"/>
  <c r="N147"/>
  <c r="CO145"/>
  <c r="CP145" s="1"/>
  <c r="CE140"/>
  <c r="CK140" s="1"/>
  <c r="CH140"/>
  <c r="CN140" s="1"/>
  <c r="CG140"/>
  <c r="CM140" s="1"/>
  <c r="CD140"/>
  <c r="CJ140" s="1"/>
  <c r="CO140"/>
  <c r="CP140" s="1"/>
  <c r="BG126"/>
  <c r="BH126"/>
  <c r="CO126" s="1"/>
  <c r="CP126" s="1"/>
  <c r="L124"/>
  <c r="K124"/>
  <c r="J124"/>
  <c r="N124"/>
  <c r="BH111"/>
  <c r="BG111"/>
  <c r="CG111"/>
  <c r="CM111"/>
  <c r="CD111"/>
  <c r="CJ111"/>
  <c r="CF111"/>
  <c r="CL111"/>
  <c r="CH111"/>
  <c r="CN111"/>
  <c r="CE111"/>
  <c r="CK111"/>
  <c r="L108"/>
  <c r="K108"/>
  <c r="J108"/>
  <c r="N108"/>
  <c r="M108"/>
  <c r="M102"/>
  <c r="K102"/>
  <c r="J102"/>
  <c r="CO69"/>
  <c r="CP69"/>
  <c r="S53"/>
  <c r="R53"/>
  <c r="V53"/>
  <c r="Q53"/>
  <c r="U53"/>
  <c r="CX53"/>
  <c r="T53"/>
  <c r="CO321"/>
  <c r="CP321" s="1"/>
  <c r="CE311"/>
  <c r="CK311" s="1"/>
  <c r="CO270"/>
  <c r="CP270" s="1"/>
  <c r="CO264"/>
  <c r="CP264" s="1"/>
  <c r="CO186"/>
  <c r="CP186" s="1"/>
  <c r="CO174"/>
  <c r="CP174" s="1"/>
  <c r="CO159"/>
  <c r="CP159" s="1"/>
  <c r="EN148"/>
  <c r="ET148"/>
  <c r="CO138"/>
  <c r="CP138" s="1"/>
  <c r="CO103"/>
  <c r="CP103" s="1"/>
  <c r="CO334"/>
  <c r="CP334" s="1"/>
  <c r="CO330"/>
  <c r="CP330" s="1"/>
  <c r="CE328"/>
  <c r="CK328" s="1"/>
  <c r="CH328"/>
  <c r="CN328" s="1"/>
  <c r="CG328"/>
  <c r="CM328" s="1"/>
  <c r="CD328"/>
  <c r="CJ328" s="1"/>
  <c r="CO328"/>
  <c r="CP328" s="1"/>
  <c r="BH326"/>
  <c r="CO326" s="1"/>
  <c r="CP326" s="1"/>
  <c r="BG326"/>
  <c r="AS321"/>
  <c r="AR321"/>
  <c r="CG319"/>
  <c r="CM319" s="1"/>
  <c r="CD319"/>
  <c r="CJ319" s="1"/>
  <c r="CE319"/>
  <c r="CK319" s="1"/>
  <c r="M319"/>
  <c r="K319"/>
  <c r="J319"/>
  <c r="BH313"/>
  <c r="CO313"/>
  <c r="CP313" s="1"/>
  <c r="BG313"/>
  <c r="CO308"/>
  <c r="CP308" s="1"/>
  <c r="BG306"/>
  <c r="BH306"/>
  <c r="CF306"/>
  <c r="CL306"/>
  <c r="CE306"/>
  <c r="CK306"/>
  <c r="CH306"/>
  <c r="CN306"/>
  <c r="CG306"/>
  <c r="CM306"/>
  <c r="CE300"/>
  <c r="CK300"/>
  <c r="CG300"/>
  <c r="CM300"/>
  <c r="BH293"/>
  <c r="CO293"/>
  <c r="CP293" s="1"/>
  <c r="BG293"/>
  <c r="L288"/>
  <c r="K288"/>
  <c r="J288"/>
  <c r="N288"/>
  <c r="CO285"/>
  <c r="CP285" s="1"/>
  <c r="BH284"/>
  <c r="BG284"/>
  <c r="CD284"/>
  <c r="CJ284"/>
  <c r="CG284"/>
  <c r="CM284"/>
  <c r="BH283"/>
  <c r="BG283"/>
  <c r="CD283"/>
  <c r="CJ283"/>
  <c r="CG283"/>
  <c r="CM283"/>
  <c r="CE272"/>
  <c r="CK272"/>
  <c r="CH272"/>
  <c r="CN272"/>
  <c r="CG272"/>
  <c r="CM272"/>
  <c r="CD272"/>
  <c r="CJ272"/>
  <c r="CO272"/>
  <c r="CP272" s="1"/>
  <c r="BH265"/>
  <c r="BG265"/>
  <c r="CD265"/>
  <c r="CJ265"/>
  <c r="CG265"/>
  <c r="CM265"/>
  <c r="BH263"/>
  <c r="CO263"/>
  <c r="CP263" s="1"/>
  <c r="BG263"/>
  <c r="L263"/>
  <c r="K263"/>
  <c r="J263"/>
  <c r="N263"/>
  <c r="AS261"/>
  <c r="AR261"/>
  <c r="L261"/>
  <c r="K261"/>
  <c r="J261"/>
  <c r="N261"/>
  <c r="AS259"/>
  <c r="AR259"/>
  <c r="AS251"/>
  <c r="AR251"/>
  <c r="BH250"/>
  <c r="CO250"/>
  <c r="CP250" s="1"/>
  <c r="BG250"/>
  <c r="L247"/>
  <c r="K247"/>
  <c r="J247"/>
  <c r="N247"/>
  <c r="S240"/>
  <c r="R240"/>
  <c r="V240"/>
  <c r="Q240"/>
  <c r="U240"/>
  <c r="CX240"/>
  <c r="CE227"/>
  <c r="CK227" s="1"/>
  <c r="CH227"/>
  <c r="CN227" s="1"/>
  <c r="CG227"/>
  <c r="CM227" s="1"/>
  <c r="CD227"/>
  <c r="CJ227" s="1"/>
  <c r="BH226"/>
  <c r="CO226" s="1"/>
  <c r="CP226" s="1"/>
  <c r="BG226"/>
  <c r="M225"/>
  <c r="K225"/>
  <c r="J225"/>
  <c r="S224"/>
  <c r="R224"/>
  <c r="V224"/>
  <c r="Q224"/>
  <c r="U224"/>
  <c r="CX224"/>
  <c r="BH223"/>
  <c r="BG223"/>
  <c r="L212"/>
  <c r="K212"/>
  <c r="J212"/>
  <c r="N212"/>
  <c r="CO210"/>
  <c r="CP210" s="1"/>
  <c r="CO209"/>
  <c r="CP209" s="1"/>
  <c r="S198"/>
  <c r="R198"/>
  <c r="V198"/>
  <c r="Q198"/>
  <c r="U198"/>
  <c r="L196"/>
  <c r="K196"/>
  <c r="J196"/>
  <c r="N196"/>
  <c r="T192"/>
  <c r="R192"/>
  <c r="Q192"/>
  <c r="CX192"/>
  <c r="T191"/>
  <c r="R191"/>
  <c r="Q191"/>
  <c r="CX191"/>
  <c r="BH187"/>
  <c r="CO187"/>
  <c r="CP187" s="1"/>
  <c r="BG187"/>
  <c r="CG186"/>
  <c r="CM186" s="1"/>
  <c r="CD186"/>
  <c r="CJ186" s="1"/>
  <c r="CE186"/>
  <c r="CK186" s="1"/>
  <c r="M185"/>
  <c r="K185"/>
  <c r="J185"/>
  <c r="S184"/>
  <c r="R184"/>
  <c r="V184"/>
  <c r="Q184"/>
  <c r="U184"/>
  <c r="CX184"/>
  <c r="CO183"/>
  <c r="CP183" s="1"/>
  <c r="L178"/>
  <c r="K178"/>
  <c r="J178"/>
  <c r="N178"/>
  <c r="CE174"/>
  <c r="CK174" s="1"/>
  <c r="CD174"/>
  <c r="CJ174" s="1"/>
  <c r="CG174"/>
  <c r="CM174" s="1"/>
  <c r="T170"/>
  <c r="R170"/>
  <c r="Q170"/>
  <c r="T169"/>
  <c r="R169"/>
  <c r="Q169"/>
  <c r="CX169"/>
  <c r="T165"/>
  <c r="R165"/>
  <c r="Q165"/>
  <c r="CX165"/>
  <c r="BH160"/>
  <c r="CO160"/>
  <c r="CP160" s="1"/>
  <c r="BG160"/>
  <c r="CG159"/>
  <c r="CM159" s="1"/>
  <c r="CD159"/>
  <c r="CJ159" s="1"/>
  <c r="CE159"/>
  <c r="CK159" s="1"/>
  <c r="CE157"/>
  <c r="CK157" s="1"/>
  <c r="CH157"/>
  <c r="CN157" s="1"/>
  <c r="CG157"/>
  <c r="CM157" s="1"/>
  <c r="CD157"/>
  <c r="CJ157" s="1"/>
  <c r="CO157"/>
  <c r="CP157" s="1"/>
  <c r="M155"/>
  <c r="K155"/>
  <c r="J155"/>
  <c r="S154"/>
  <c r="R154"/>
  <c r="V154"/>
  <c r="Q154"/>
  <c r="U154"/>
  <c r="CX154"/>
  <c r="CO153"/>
  <c r="CP153" s="1"/>
  <c r="CE147"/>
  <c r="CK147"/>
  <c r="CH147"/>
  <c r="CN147"/>
  <c r="CG147"/>
  <c r="CM147"/>
  <c r="CD147"/>
  <c r="CJ147"/>
  <c r="CO147"/>
  <c r="CP147" s="1"/>
  <c r="AS138"/>
  <c r="AR138"/>
  <c r="BG130"/>
  <c r="BH130"/>
  <c r="CF130"/>
  <c r="CL130" s="1"/>
  <c r="CE130"/>
  <c r="CK130" s="1"/>
  <c r="CH130"/>
  <c r="CN130" s="1"/>
  <c r="CG130"/>
  <c r="CM130" s="1"/>
  <c r="AS129"/>
  <c r="AR129"/>
  <c r="M123"/>
  <c r="K123"/>
  <c r="J123"/>
  <c r="M122"/>
  <c r="K122"/>
  <c r="J122"/>
  <c r="CO117"/>
  <c r="CP117" s="1"/>
  <c r="Q117"/>
  <c r="U117"/>
  <c r="CX117"/>
  <c r="T117"/>
  <c r="S117"/>
  <c r="R117"/>
  <c r="CO114"/>
  <c r="CP114" s="1"/>
  <c r="CO111"/>
  <c r="CP111" s="1"/>
  <c r="CE63"/>
  <c r="CK63" s="1"/>
  <c r="CH63"/>
  <c r="CN63" s="1"/>
  <c r="CG63"/>
  <c r="CM63" s="1"/>
  <c r="CD63"/>
  <c r="CJ63" s="1"/>
  <c r="CF63"/>
  <c r="CL63" s="1"/>
  <c r="CO56"/>
  <c r="CP56" s="1"/>
  <c r="AS32"/>
  <c r="AR32"/>
  <c r="M302"/>
  <c r="EO252"/>
  <c r="EU252"/>
  <c r="BH329"/>
  <c r="CO329"/>
  <c r="CP329" s="1"/>
  <c r="BG329"/>
  <c r="L329"/>
  <c r="K329"/>
  <c r="J329"/>
  <c r="N329"/>
  <c r="CG327"/>
  <c r="CM327"/>
  <c r="CD327"/>
  <c r="CJ327"/>
  <c r="CE327"/>
  <c r="CK327"/>
  <c r="M326"/>
  <c r="K326"/>
  <c r="J326"/>
  <c r="AS320"/>
  <c r="AR320"/>
  <c r="AS316"/>
  <c r="AR316"/>
  <c r="L316"/>
  <c r="K316"/>
  <c r="J316"/>
  <c r="N316"/>
  <c r="BH311"/>
  <c r="BG311"/>
  <c r="CG311"/>
  <c r="CM311" s="1"/>
  <c r="CD311"/>
  <c r="CJ311" s="1"/>
  <c r="CF311"/>
  <c r="CL311" s="1"/>
  <c r="CO311"/>
  <c r="CP311" s="1"/>
  <c r="CO306"/>
  <c r="CP306" s="1"/>
  <c r="CE304"/>
  <c r="CK304" s="1"/>
  <c r="CG304"/>
  <c r="CM304" s="1"/>
  <c r="AS301"/>
  <c r="AR301"/>
  <c r="S299"/>
  <c r="R299"/>
  <c r="V299"/>
  <c r="Q299"/>
  <c r="U299"/>
  <c r="ER290"/>
  <c r="FC290"/>
  <c r="EY290"/>
  <c r="EN290"/>
  <c r="ET290" s="1"/>
  <c r="AS287"/>
  <c r="AR287"/>
  <c r="BH280"/>
  <c r="CO280" s="1"/>
  <c r="CP280" s="1"/>
  <c r="BG280"/>
  <c r="BH277"/>
  <c r="CO277" s="1"/>
  <c r="CP277" s="1"/>
  <c r="BG277"/>
  <c r="BH274"/>
  <c r="CO274" s="1"/>
  <c r="CP274" s="1"/>
  <c r="BG274"/>
  <c r="CG270"/>
  <c r="CM270" s="1"/>
  <c r="CD270"/>
  <c r="CJ270" s="1"/>
  <c r="CE270"/>
  <c r="CK270" s="1"/>
  <c r="M270"/>
  <c r="K270"/>
  <c r="J270"/>
  <c r="BH267"/>
  <c r="CO267"/>
  <c r="CP267" s="1"/>
  <c r="BG267"/>
  <c r="L267"/>
  <c r="K267"/>
  <c r="J267"/>
  <c r="N267"/>
  <c r="BG258"/>
  <c r="BH258"/>
  <c r="CO258" s="1"/>
  <c r="CP258" s="1"/>
  <c r="CF258"/>
  <c r="CL258"/>
  <c r="CE258"/>
  <c r="CK258"/>
  <c r="CH258"/>
  <c r="CN258"/>
  <c r="CG258"/>
  <c r="CM258"/>
  <c r="AS256"/>
  <c r="AR256"/>
  <c r="EQ252"/>
  <c r="FB252"/>
  <c r="L250"/>
  <c r="K250"/>
  <c r="J250"/>
  <c r="N250"/>
  <c r="BH231"/>
  <c r="CO231"/>
  <c r="CP231" s="1"/>
  <c r="BG231"/>
  <c r="L229"/>
  <c r="K229"/>
  <c r="J229"/>
  <c r="N229"/>
  <c r="S227"/>
  <c r="R227"/>
  <c r="V227"/>
  <c r="Q227"/>
  <c r="U227"/>
  <c r="T225"/>
  <c r="R225"/>
  <c r="Q225"/>
  <c r="CO223"/>
  <c r="CP223" s="1"/>
  <c r="BH218"/>
  <c r="CO218"/>
  <c r="CP218" s="1"/>
  <c r="BG218"/>
  <c r="L218"/>
  <c r="K218"/>
  <c r="J218"/>
  <c r="N218"/>
  <c r="CO214"/>
  <c r="CP214" s="1"/>
  <c r="CE212"/>
  <c r="CK212"/>
  <c r="CH212"/>
  <c r="CN212"/>
  <c r="CG212"/>
  <c r="CM212"/>
  <c r="CD212"/>
  <c r="CJ212"/>
  <c r="CO212"/>
  <c r="CP212" s="1"/>
  <c r="BH207"/>
  <c r="CO207" s="1"/>
  <c r="CP207" s="1"/>
  <c r="BG207"/>
  <c r="CO205"/>
  <c r="CP205" s="1"/>
  <c r="CO203"/>
  <c r="CP203" s="1"/>
  <c r="CO202"/>
  <c r="CP202" s="1"/>
  <c r="AS200"/>
  <c r="AR200"/>
  <c r="CE196"/>
  <c r="CK196"/>
  <c r="CH196"/>
  <c r="CN196"/>
  <c r="CG196"/>
  <c r="CM196"/>
  <c r="CD196"/>
  <c r="CJ196"/>
  <c r="CO196"/>
  <c r="CP196" s="1"/>
  <c r="T185"/>
  <c r="R185"/>
  <c r="Q185"/>
  <c r="CO162"/>
  <c r="CP162" s="1"/>
  <c r="L158"/>
  <c r="K158"/>
  <c r="J158"/>
  <c r="N158"/>
  <c r="CG156"/>
  <c r="CM156" s="1"/>
  <c r="CD156"/>
  <c r="CJ156" s="1"/>
  <c r="CE156"/>
  <c r="CK156" s="1"/>
  <c r="T155"/>
  <c r="R155"/>
  <c r="Q155"/>
  <c r="CO152"/>
  <c r="CP152" s="1"/>
  <c r="DD151"/>
  <c r="DH151"/>
  <c r="EP151"/>
  <c r="EV151" s="1"/>
  <c r="CV151"/>
  <c r="DF151"/>
  <c r="FC148"/>
  <c r="EP148"/>
  <c r="EV148" s="1"/>
  <c r="EO148"/>
  <c r="EU148" s="1"/>
  <c r="BH142"/>
  <c r="CO142" s="1"/>
  <c r="CP142" s="1"/>
  <c r="BG142"/>
  <c r="CG141"/>
  <c r="CM141"/>
  <c r="CD141"/>
  <c r="CJ141"/>
  <c r="CE141"/>
  <c r="CK141"/>
  <c r="CE139"/>
  <c r="CK139"/>
  <c r="CH139"/>
  <c r="CN139"/>
  <c r="CG139"/>
  <c r="CM139"/>
  <c r="CD139"/>
  <c r="CJ139"/>
  <c r="CO139"/>
  <c r="CP139" s="1"/>
  <c r="L136"/>
  <c r="K136"/>
  <c r="J136"/>
  <c r="N136"/>
  <c r="CD135"/>
  <c r="CJ135" s="1"/>
  <c r="CF135"/>
  <c r="CL135" s="1"/>
  <c r="CE135"/>
  <c r="CK135" s="1"/>
  <c r="CH135"/>
  <c r="CN135" s="1"/>
  <c r="BH134"/>
  <c r="CO134" s="1"/>
  <c r="CP134" s="1"/>
  <c r="BG134"/>
  <c r="BH133"/>
  <c r="CO133" s="1"/>
  <c r="CP133" s="1"/>
  <c r="BG133"/>
  <c r="BH132"/>
  <c r="CO132" s="1"/>
  <c r="CP132" s="1"/>
  <c r="BG132"/>
  <c r="BH131"/>
  <c r="CO131" s="1"/>
  <c r="CP131" s="1"/>
  <c r="BG131"/>
  <c r="CO130"/>
  <c r="CP130" s="1"/>
  <c r="CO129"/>
  <c r="CP129" s="1"/>
  <c r="T122"/>
  <c r="R122"/>
  <c r="Q122"/>
  <c r="CX122"/>
  <c r="CG114"/>
  <c r="CM114" s="1"/>
  <c r="CF114"/>
  <c r="CL114" s="1"/>
  <c r="CE114"/>
  <c r="CK114" s="1"/>
  <c r="CO101"/>
  <c r="CP101" s="1"/>
  <c r="CG93"/>
  <c r="CM93" s="1"/>
  <c r="CD93"/>
  <c r="CJ93" s="1"/>
  <c r="CE93"/>
  <c r="CK93" s="1"/>
  <c r="M93"/>
  <c r="K93"/>
  <c r="J93"/>
  <c r="BH89"/>
  <c r="BG89"/>
  <c r="CO86"/>
  <c r="CP86"/>
  <c r="CE82"/>
  <c r="CK82"/>
  <c r="CD82"/>
  <c r="CJ82"/>
  <c r="CG82"/>
  <c r="CM82"/>
  <c r="CG70"/>
  <c r="CM70"/>
  <c r="CD70"/>
  <c r="CJ70"/>
  <c r="CE70"/>
  <c r="CK70"/>
  <c r="M70"/>
  <c r="K70"/>
  <c r="J70"/>
  <c r="CE68"/>
  <c r="CK68" s="1"/>
  <c r="CH68"/>
  <c r="CN68" s="1"/>
  <c r="CG68"/>
  <c r="CM68" s="1"/>
  <c r="CD68"/>
  <c r="CJ68" s="1"/>
  <c r="CF68"/>
  <c r="CL68" s="1"/>
  <c r="CE53"/>
  <c r="CK53" s="1"/>
  <c r="CH53"/>
  <c r="CN53" s="1"/>
  <c r="CG53"/>
  <c r="CM53" s="1"/>
  <c r="CD53"/>
  <c r="CJ53" s="1"/>
  <c r="CF53"/>
  <c r="CL53" s="1"/>
  <c r="AS36"/>
  <c r="AR36"/>
  <c r="CO332"/>
  <c r="CP332" s="1"/>
  <c r="CO322"/>
  <c r="CP322" s="1"/>
  <c r="M288"/>
  <c r="CO284"/>
  <c r="CP284" s="1"/>
  <c r="CO283"/>
  <c r="CP283"/>
  <c r="CO273"/>
  <c r="CP273" s="1"/>
  <c r="CO265"/>
  <c r="CP265" s="1"/>
  <c r="M263"/>
  <c r="M261"/>
  <c r="CO249"/>
  <c r="CP249" s="1"/>
  <c r="M247"/>
  <c r="T240"/>
  <c r="CO221"/>
  <c r="CP221" s="1"/>
  <c r="CO216"/>
  <c r="CP216" s="1"/>
  <c r="M212"/>
  <c r="T198"/>
  <c r="M196"/>
  <c r="V192"/>
  <c r="V191"/>
  <c r="T184"/>
  <c r="CO181"/>
  <c r="CP181" s="1"/>
  <c r="M178"/>
  <c r="CO175"/>
  <c r="CP175" s="1"/>
  <c r="CO173"/>
  <c r="CP173" s="1"/>
  <c r="V170"/>
  <c r="V169"/>
  <c r="CO150"/>
  <c r="CP150" s="1"/>
  <c r="CO135"/>
  <c r="CP135"/>
  <c r="M114"/>
  <c r="K114"/>
  <c r="J114"/>
  <c r="M113"/>
  <c r="K113"/>
  <c r="J113"/>
  <c r="S112"/>
  <c r="R112"/>
  <c r="V112"/>
  <c r="Q112"/>
  <c r="U112"/>
  <c r="CX112"/>
  <c r="T102"/>
  <c r="R102"/>
  <c r="Q102"/>
  <c r="M99"/>
  <c r="K99"/>
  <c r="J99"/>
  <c r="BH96"/>
  <c r="BG96"/>
  <c r="CD96"/>
  <c r="CJ96"/>
  <c r="CG96"/>
  <c r="CM96"/>
  <c r="L89"/>
  <c r="K89"/>
  <c r="J89"/>
  <c r="N89"/>
  <c r="CO87"/>
  <c r="CP87" s="1"/>
  <c r="CO84"/>
  <c r="CP84" s="1"/>
  <c r="CE78"/>
  <c r="CK78"/>
  <c r="CG78"/>
  <c r="CM78"/>
  <c r="AS75"/>
  <c r="AR75"/>
  <c r="CD72"/>
  <c r="CJ72"/>
  <c r="CF72"/>
  <c r="CL72"/>
  <c r="CE72"/>
  <c r="CK72"/>
  <c r="CH72"/>
  <c r="CN72"/>
  <c r="CO72"/>
  <c r="CP72"/>
  <c r="L72"/>
  <c r="K72"/>
  <c r="J72"/>
  <c r="N72"/>
  <c r="S68"/>
  <c r="R68"/>
  <c r="V68"/>
  <c r="Q68"/>
  <c r="U68"/>
  <c r="S63"/>
  <c r="R63"/>
  <c r="V63"/>
  <c r="Q63"/>
  <c r="U63"/>
  <c r="BH62"/>
  <c r="BG62"/>
  <c r="CG62"/>
  <c r="CM62"/>
  <c r="CD62"/>
  <c r="CJ62"/>
  <c r="CF62"/>
  <c r="CL62"/>
  <c r="CO62"/>
  <c r="CP62"/>
  <c r="AS61"/>
  <c r="AR61"/>
  <c r="L61"/>
  <c r="K61"/>
  <c r="J61"/>
  <c r="N61"/>
  <c r="T57"/>
  <c r="R57"/>
  <c r="Q57"/>
  <c r="S55"/>
  <c r="R55"/>
  <c r="V55"/>
  <c r="Q55"/>
  <c r="U55"/>
  <c r="CE49"/>
  <c r="CK49"/>
  <c r="CD49"/>
  <c r="CJ49"/>
  <c r="CG49"/>
  <c r="CM49"/>
  <c r="L47"/>
  <c r="K47"/>
  <c r="J47"/>
  <c r="N47"/>
  <c r="L46"/>
  <c r="K46"/>
  <c r="J46"/>
  <c r="N46"/>
  <c r="BH37"/>
  <c r="CO37"/>
  <c r="CP37" s="1"/>
  <c r="BG37"/>
  <c r="L37"/>
  <c r="K37"/>
  <c r="J37"/>
  <c r="N37"/>
  <c r="AS35"/>
  <c r="AR35"/>
  <c r="M33"/>
  <c r="K33"/>
  <c r="AS31"/>
  <c r="AR31"/>
  <c r="BH19"/>
  <c r="CO19"/>
  <c r="CP19" s="1"/>
  <c r="BG19"/>
  <c r="BH17"/>
  <c r="BG17"/>
  <c r="CD17"/>
  <c r="CJ17"/>
  <c r="CG17"/>
  <c r="CM17"/>
  <c r="BH16"/>
  <c r="BG16"/>
  <c r="CD16"/>
  <c r="CJ16"/>
  <c r="CG16"/>
  <c r="CM16"/>
  <c r="BH15"/>
  <c r="BG15"/>
  <c r="CD15"/>
  <c r="CJ15"/>
  <c r="CG15"/>
  <c r="CM15"/>
  <c r="BH14"/>
  <c r="BG14"/>
  <c r="CD14"/>
  <c r="CJ14"/>
  <c r="CG14"/>
  <c r="CM14"/>
  <c r="CO13"/>
  <c r="CP13"/>
  <c r="CH337"/>
  <c r="CN337"/>
  <c r="CE337"/>
  <c r="CK337"/>
  <c r="L337"/>
  <c r="CG334"/>
  <c r="CM334" s="1"/>
  <c r="M334"/>
  <c r="BG330"/>
  <c r="V327"/>
  <c r="L325"/>
  <c r="T323"/>
  <c r="M323"/>
  <c r="FC317"/>
  <c r="V315"/>
  <c r="L314"/>
  <c r="L312"/>
  <c r="FB305"/>
  <c r="T303"/>
  <c r="BG302"/>
  <c r="BG300"/>
  <c r="T295"/>
  <c r="BG294"/>
  <c r="T291"/>
  <c r="BG289"/>
  <c r="S288"/>
  <c r="L287"/>
  <c r="CH286"/>
  <c r="CN286" s="1"/>
  <c r="M285"/>
  <c r="T284"/>
  <c r="M284"/>
  <c r="K283"/>
  <c r="CG281"/>
  <c r="CM281" s="1"/>
  <c r="M281"/>
  <c r="S280"/>
  <c r="K279"/>
  <c r="T278"/>
  <c r="M278"/>
  <c r="S277"/>
  <c r="K276"/>
  <c r="T275"/>
  <c r="M275"/>
  <c r="K274"/>
  <c r="V273"/>
  <c r="R271"/>
  <c r="K271"/>
  <c r="BG268"/>
  <c r="CG262"/>
  <c r="CM262" s="1"/>
  <c r="K262"/>
  <c r="R260"/>
  <c r="K260"/>
  <c r="R259"/>
  <c r="K259"/>
  <c r="K258"/>
  <c r="CF255"/>
  <c r="CL255" s="1"/>
  <c r="V255"/>
  <c r="R255"/>
  <c r="CF254"/>
  <c r="CL254" s="1"/>
  <c r="K254"/>
  <c r="CF249"/>
  <c r="CL249"/>
  <c r="V249"/>
  <c r="R249"/>
  <c r="K248"/>
  <c r="CF245"/>
  <c r="CL245" s="1"/>
  <c r="V245"/>
  <c r="R245"/>
  <c r="CX244"/>
  <c r="V244"/>
  <c r="R244"/>
  <c r="V242"/>
  <c r="L240"/>
  <c r="L238"/>
  <c r="BG234"/>
  <c r="CG233"/>
  <c r="CM233"/>
  <c r="T232"/>
  <c r="M232"/>
  <c r="S231"/>
  <c r="EO230"/>
  <c r="EU230" s="1"/>
  <c r="S229"/>
  <c r="V228"/>
  <c r="L227"/>
  <c r="L224"/>
  <c r="T222"/>
  <c r="M222"/>
  <c r="S221"/>
  <c r="K220"/>
  <c r="T219"/>
  <c r="M219"/>
  <c r="EO217"/>
  <c r="EU217" s="1"/>
  <c r="CG215"/>
  <c r="CM215" s="1"/>
  <c r="CH214"/>
  <c r="CN214" s="1"/>
  <c r="L214"/>
  <c r="CH210"/>
  <c r="CN210"/>
  <c r="L210"/>
  <c r="CH209"/>
  <c r="CN209" s="1"/>
  <c r="CG208"/>
  <c r="CM208" s="1"/>
  <c r="M208"/>
  <c r="S207"/>
  <c r="CH205"/>
  <c r="CN205" s="1"/>
  <c r="CH204"/>
  <c r="CN204" s="1"/>
  <c r="BG203"/>
  <c r="CH202"/>
  <c r="CN202"/>
  <c r="S200"/>
  <c r="V199"/>
  <c r="L198"/>
  <c r="V195"/>
  <c r="T188"/>
  <c r="M188"/>
  <c r="V186"/>
  <c r="L184"/>
  <c r="CH183"/>
  <c r="CN183"/>
  <c r="CG182"/>
  <c r="CM182"/>
  <c r="M182"/>
  <c r="S181"/>
  <c r="T179"/>
  <c r="M179"/>
  <c r="S178"/>
  <c r="K177"/>
  <c r="BG175"/>
  <c r="BG174"/>
  <c r="BG173"/>
  <c r="L172"/>
  <c r="CH163"/>
  <c r="CN163"/>
  <c r="CG162"/>
  <c r="CM162"/>
  <c r="T161"/>
  <c r="M161"/>
  <c r="V159"/>
  <c r="V156"/>
  <c r="L154"/>
  <c r="CH153"/>
  <c r="CN153" s="1"/>
  <c r="T151"/>
  <c r="M151"/>
  <c r="S150"/>
  <c r="R146"/>
  <c r="K146"/>
  <c r="CG144"/>
  <c r="CM144"/>
  <c r="T143"/>
  <c r="M143"/>
  <c r="V141"/>
  <c r="CO127"/>
  <c r="CP127" s="1"/>
  <c r="V127"/>
  <c r="K125"/>
  <c r="S124"/>
  <c r="V119"/>
  <c r="BG117"/>
  <c r="K117"/>
  <c r="CF115"/>
  <c r="CL115" s="1"/>
  <c r="CO109"/>
  <c r="CP109" s="1"/>
  <c r="CO106"/>
  <c r="CP106" s="1"/>
  <c r="CO45"/>
  <c r="CP45" s="1"/>
  <c r="EN18"/>
  <c r="ET18" s="1"/>
  <c r="BH118"/>
  <c r="CO118" s="1"/>
  <c r="CP118" s="1"/>
  <c r="BG118"/>
  <c r="J115"/>
  <c r="N115"/>
  <c r="T113"/>
  <c r="R113"/>
  <c r="Q113"/>
  <c r="CX113"/>
  <c r="AS105"/>
  <c r="AR105"/>
  <c r="M100"/>
  <c r="K100"/>
  <c r="J100"/>
  <c r="T99"/>
  <c r="R99"/>
  <c r="Q99"/>
  <c r="CX99"/>
  <c r="CO97"/>
  <c r="CP97" s="1"/>
  <c r="CO85"/>
  <c r="CP85"/>
  <c r="M77"/>
  <c r="K77"/>
  <c r="CE73"/>
  <c r="CK73"/>
  <c r="CG73"/>
  <c r="CM73"/>
  <c r="CD71"/>
  <c r="CJ71"/>
  <c r="CF71"/>
  <c r="CL71"/>
  <c r="CE71"/>
  <c r="CK71"/>
  <c r="CH71"/>
  <c r="CN71"/>
  <c r="CO71"/>
  <c r="CP71"/>
  <c r="CO67"/>
  <c r="CP67"/>
  <c r="AS65"/>
  <c r="AR65"/>
  <c r="L59"/>
  <c r="K59"/>
  <c r="J59"/>
  <c r="N59"/>
  <c r="BH54"/>
  <c r="CO54"/>
  <c r="CP54" s="1"/>
  <c r="BG54"/>
  <c r="BH52"/>
  <c r="BG52"/>
  <c r="CG52"/>
  <c r="CM52"/>
  <c r="CD52"/>
  <c r="CJ52"/>
  <c r="CF52"/>
  <c r="CL52"/>
  <c r="CO52"/>
  <c r="CP52"/>
  <c r="BH41"/>
  <c r="BG41"/>
  <c r="CD41"/>
  <c r="CJ41"/>
  <c r="CG41"/>
  <c r="CM41"/>
  <c r="BH40"/>
  <c r="BG40"/>
  <c r="CD40"/>
  <c r="CJ40"/>
  <c r="CG40"/>
  <c r="CM40"/>
  <c r="BH39"/>
  <c r="BG39"/>
  <c r="CD39"/>
  <c r="CJ39"/>
  <c r="CG39"/>
  <c r="CM39"/>
  <c r="BH38"/>
  <c r="BG38"/>
  <c r="CD38"/>
  <c r="CJ38"/>
  <c r="CG38"/>
  <c r="CM38"/>
  <c r="M36"/>
  <c r="K36"/>
  <c r="AS34"/>
  <c r="AR34"/>
  <c r="M32"/>
  <c r="K32"/>
  <c r="BG29"/>
  <c r="BH29"/>
  <c r="CF29"/>
  <c r="CL29"/>
  <c r="CE29"/>
  <c r="CK29"/>
  <c r="CH29"/>
  <c r="CN29"/>
  <c r="CG29"/>
  <c r="CM29"/>
  <c r="M27"/>
  <c r="K27"/>
  <c r="J27"/>
  <c r="M26"/>
  <c r="K26"/>
  <c r="J26"/>
  <c r="M25"/>
  <c r="K25"/>
  <c r="J25"/>
  <c r="BH22"/>
  <c r="BG22"/>
  <c r="CD22"/>
  <c r="CJ22" s="1"/>
  <c r="CG22"/>
  <c r="CM22" s="1"/>
  <c r="BH21"/>
  <c r="BG21"/>
  <c r="CD21"/>
  <c r="CJ21" s="1"/>
  <c r="CG21"/>
  <c r="CM21" s="1"/>
  <c r="BH20"/>
  <c r="BG20"/>
  <c r="CD20"/>
  <c r="CJ20" s="1"/>
  <c r="CG20"/>
  <c r="CM20" s="1"/>
  <c r="CE13"/>
  <c r="CK13" s="1"/>
  <c r="CH13"/>
  <c r="CN13" s="1"/>
  <c r="CG13"/>
  <c r="CM13" s="1"/>
  <c r="CD13"/>
  <c r="CJ13" s="1"/>
  <c r="BH11"/>
  <c r="BG11"/>
  <c r="CD11"/>
  <c r="CJ11" s="1"/>
  <c r="CG11"/>
  <c r="CM11" s="1"/>
  <c r="CH262"/>
  <c r="CN262" s="1"/>
  <c r="CO96"/>
  <c r="CP96" s="1"/>
  <c r="CO53"/>
  <c r="CP53" s="1"/>
  <c r="CO17"/>
  <c r="CP17" s="1"/>
  <c r="CO16"/>
  <c r="CP16" s="1"/>
  <c r="CO15"/>
  <c r="CP15" s="1"/>
  <c r="CO14"/>
  <c r="CP14" s="1"/>
  <c r="BH116"/>
  <c r="CO116" s="1"/>
  <c r="CP116" s="1"/>
  <c r="BG116"/>
  <c r="CO115"/>
  <c r="CP115" s="1"/>
  <c r="AS108"/>
  <c r="AR108"/>
  <c r="CE106"/>
  <c r="CK106" s="1"/>
  <c r="CH106"/>
  <c r="CN106" s="1"/>
  <c r="CG106"/>
  <c r="CM106" s="1"/>
  <c r="CD106"/>
  <c r="CJ106" s="1"/>
  <c r="BH102"/>
  <c r="CO102" s="1"/>
  <c r="CP102" s="1"/>
  <c r="BG102"/>
  <c r="M101"/>
  <c r="K101"/>
  <c r="J101"/>
  <c r="T100"/>
  <c r="R100"/>
  <c r="Q100"/>
  <c r="CX100"/>
  <c r="CE94"/>
  <c r="CK94"/>
  <c r="CH94"/>
  <c r="CN94"/>
  <c r="CG94"/>
  <c r="CM94"/>
  <c r="CD94"/>
  <c r="CJ94"/>
  <c r="CO94"/>
  <c r="CP94"/>
  <c r="CO91"/>
  <c r="CP91"/>
  <c r="CO81"/>
  <c r="CP81" s="1"/>
  <c r="L65"/>
  <c r="K65"/>
  <c r="J65"/>
  <c r="N65"/>
  <c r="CE59"/>
  <c r="CK59"/>
  <c r="CH59"/>
  <c r="CN59"/>
  <c r="CG59"/>
  <c r="CM59"/>
  <c r="CD59"/>
  <c r="CJ59"/>
  <c r="CO59"/>
  <c r="CP59"/>
  <c r="BH57"/>
  <c r="CO57"/>
  <c r="CP57" s="1"/>
  <c r="BG57"/>
  <c r="BG48"/>
  <c r="BH48"/>
  <c r="CO48" s="1"/>
  <c r="CP48" s="1"/>
  <c r="CF48"/>
  <c r="CL48"/>
  <c r="CE48"/>
  <c r="CK48"/>
  <c r="CH48"/>
  <c r="CN48"/>
  <c r="CG48"/>
  <c r="CM48"/>
  <c r="AS47"/>
  <c r="AR47"/>
  <c r="AS46"/>
  <c r="AR46"/>
  <c r="L43"/>
  <c r="K43"/>
  <c r="J43"/>
  <c r="N43"/>
  <c r="M35"/>
  <c r="K35"/>
  <c r="AS33"/>
  <c r="AR33"/>
  <c r="M31"/>
  <c r="K31"/>
  <c r="AS28"/>
  <c r="AR28"/>
  <c r="L28"/>
  <c r="K28"/>
  <c r="J28"/>
  <c r="N28"/>
  <c r="T26"/>
  <c r="R26"/>
  <c r="Q26"/>
  <c r="CX26"/>
  <c r="T25"/>
  <c r="R25"/>
  <c r="Q25"/>
  <c r="CX25"/>
  <c r="FC18"/>
  <c r="EP18"/>
  <c r="EV18" s="1"/>
  <c r="EO18"/>
  <c r="EU18" s="1"/>
  <c r="BG338"/>
  <c r="N337"/>
  <c r="BG232"/>
  <c r="U231"/>
  <c r="EQ230"/>
  <c r="U229"/>
  <c r="N227"/>
  <c r="BG222"/>
  <c r="N214"/>
  <c r="N198"/>
  <c r="N172"/>
  <c r="BG151"/>
  <c r="K115"/>
  <c r="CO89"/>
  <c r="CP89"/>
  <c r="CO82"/>
  <c r="CP82"/>
  <c r="CO70"/>
  <c r="CP70" s="1"/>
  <c r="CO68"/>
  <c r="CP68"/>
  <c r="CO63"/>
  <c r="CP63"/>
  <c r="M59"/>
  <c r="CO55"/>
  <c r="CP55" s="1"/>
  <c r="CO50"/>
  <c r="CP50" s="1"/>
  <c r="CO41"/>
  <c r="CP41" s="1"/>
  <c r="CO40"/>
  <c r="CP40" s="1"/>
  <c r="CO39"/>
  <c r="CP39" s="1"/>
  <c r="CO38"/>
  <c r="CP38" s="1"/>
  <c r="CO29"/>
  <c r="CP29" s="1"/>
  <c r="CO22"/>
  <c r="CP22" s="1"/>
  <c r="CO21"/>
  <c r="CP21" s="1"/>
  <c r="CO20"/>
  <c r="CP20" s="1"/>
  <c r="CO11"/>
  <c r="CP11" s="1"/>
  <c r="L112"/>
  <c r="K111"/>
  <c r="T110"/>
  <c r="M110"/>
  <c r="K109"/>
  <c r="S108"/>
  <c r="V107"/>
  <c r="K106"/>
  <c r="R105"/>
  <c r="K105"/>
  <c r="V103"/>
  <c r="BG97"/>
  <c r="BG91"/>
  <c r="K91"/>
  <c r="T90"/>
  <c r="M90"/>
  <c r="S89"/>
  <c r="CH87"/>
  <c r="CN87"/>
  <c r="L87"/>
  <c r="CH86"/>
  <c r="CN86" s="1"/>
  <c r="CG85"/>
  <c r="CM85" s="1"/>
  <c r="CH84"/>
  <c r="CN84" s="1"/>
  <c r="CH83"/>
  <c r="CN83" s="1"/>
  <c r="BG82"/>
  <c r="BG81"/>
  <c r="V79"/>
  <c r="BG74"/>
  <c r="K73"/>
  <c r="L68"/>
  <c r="CH67"/>
  <c r="CN67" s="1"/>
  <c r="FC66"/>
  <c r="S65"/>
  <c r="V64"/>
  <c r="L63"/>
  <c r="V60"/>
  <c r="R60"/>
  <c r="V58"/>
  <c r="L55"/>
  <c r="K52"/>
  <c r="BG50"/>
  <c r="S47"/>
  <c r="S46"/>
  <c r="V45"/>
  <c r="R45"/>
  <c r="CX44"/>
  <c r="V44"/>
  <c r="R44"/>
  <c r="T41"/>
  <c r="M41"/>
  <c r="T40"/>
  <c r="M40"/>
  <c r="T39"/>
  <c r="M39"/>
  <c r="T38"/>
  <c r="M38"/>
  <c r="ER30"/>
  <c r="CG23"/>
  <c r="CM23" s="1"/>
  <c r="M23"/>
  <c r="T22"/>
  <c r="M22"/>
  <c r="T21"/>
  <c r="M21"/>
  <c r="T20"/>
  <c r="M20"/>
  <c r="T17"/>
  <c r="M17"/>
  <c r="T16"/>
  <c r="M16"/>
  <c r="T15"/>
  <c r="M15"/>
  <c r="M10"/>
  <c r="K10"/>
  <c r="J10"/>
  <c r="BH10"/>
  <c r="CO10" s="1"/>
  <c r="CP10" s="1"/>
  <c r="BG10"/>
  <c r="N63"/>
  <c r="CE23"/>
  <c r="CK23"/>
  <c r="CD28"/>
  <c r="CJ28"/>
  <c r="CF28"/>
  <c r="CL28"/>
  <c r="CE28"/>
  <c r="CK28"/>
  <c r="CH28"/>
  <c r="CN28"/>
  <c r="CG28"/>
  <c r="CM28"/>
  <c r="CG33"/>
  <c r="CM33"/>
  <c r="CF33"/>
  <c r="CL33"/>
  <c r="CE33"/>
  <c r="CK33"/>
  <c r="CH33"/>
  <c r="CN33"/>
  <c r="CD33"/>
  <c r="CJ33"/>
  <c r="CE46"/>
  <c r="CK46"/>
  <c r="CH46"/>
  <c r="CN46"/>
  <c r="CG46"/>
  <c r="CM46"/>
  <c r="CD46"/>
  <c r="CJ46"/>
  <c r="CF46"/>
  <c r="CL46"/>
  <c r="CD105"/>
  <c r="CJ105"/>
  <c r="CG105"/>
  <c r="CM105"/>
  <c r="CE105"/>
  <c r="CK105"/>
  <c r="CH105"/>
  <c r="CN105"/>
  <c r="CF105"/>
  <c r="CL105"/>
  <c r="DT151"/>
  <c r="DZ151"/>
  <c r="EF151"/>
  <c r="DX151"/>
  <c r="DR151"/>
  <c r="ED151"/>
  <c r="CE301"/>
  <c r="CK301"/>
  <c r="CH301"/>
  <c r="CN301"/>
  <c r="CG301"/>
  <c r="CM301"/>
  <c r="CD301"/>
  <c r="CJ301"/>
  <c r="CF301"/>
  <c r="CL301"/>
  <c r="CE247"/>
  <c r="CK247"/>
  <c r="CH247"/>
  <c r="CN247"/>
  <c r="CG247"/>
  <c r="CM247"/>
  <c r="CD247"/>
  <c r="CJ247"/>
  <c r="CF247"/>
  <c r="CL247"/>
  <c r="CG31"/>
  <c r="CM31"/>
  <c r="CF31"/>
  <c r="CL31"/>
  <c r="CE31"/>
  <c r="CK31"/>
  <c r="CH31"/>
  <c r="CN31"/>
  <c r="CD31"/>
  <c r="CJ31"/>
  <c r="CG35"/>
  <c r="CM35"/>
  <c r="CF35"/>
  <c r="CL35"/>
  <c r="CH35"/>
  <c r="CN35"/>
  <c r="CE35"/>
  <c r="CK35"/>
  <c r="CD35"/>
  <c r="CJ35"/>
  <c r="CD61"/>
  <c r="CJ61"/>
  <c r="CF61"/>
  <c r="CL61"/>
  <c r="CE61"/>
  <c r="CK61"/>
  <c r="CH61"/>
  <c r="CN61"/>
  <c r="CG61"/>
  <c r="CM61"/>
  <c r="CE75"/>
  <c r="CK75"/>
  <c r="CG75"/>
  <c r="CM75"/>
  <c r="CD75"/>
  <c r="CJ75"/>
  <c r="CH75"/>
  <c r="CN75"/>
  <c r="CF75"/>
  <c r="CL75"/>
  <c r="EB151"/>
  <c r="DV151"/>
  <c r="EH151"/>
  <c r="CD316"/>
  <c r="CJ316" s="1"/>
  <c r="CF316"/>
  <c r="CL316" s="1"/>
  <c r="CE316"/>
  <c r="CK316" s="1"/>
  <c r="CH316"/>
  <c r="CN316" s="1"/>
  <c r="CG316"/>
  <c r="CM316" s="1"/>
  <c r="CE129"/>
  <c r="CK129" s="1"/>
  <c r="CH129"/>
  <c r="CN129" s="1"/>
  <c r="CG129"/>
  <c r="CM129" s="1"/>
  <c r="CD129"/>
  <c r="CJ129" s="1"/>
  <c r="CF129"/>
  <c r="CL129" s="1"/>
  <c r="CD138"/>
  <c r="CJ138" s="1"/>
  <c r="CG138"/>
  <c r="CM138" s="1"/>
  <c r="CE138"/>
  <c r="CK138" s="1"/>
  <c r="CH138"/>
  <c r="CN138" s="1"/>
  <c r="CF138"/>
  <c r="CL138" s="1"/>
  <c r="CD259"/>
  <c r="CJ259" s="1"/>
  <c r="CG259"/>
  <c r="CM259" s="1"/>
  <c r="CE259"/>
  <c r="CK259" s="1"/>
  <c r="CF259"/>
  <c r="CL259" s="1"/>
  <c r="CH259"/>
  <c r="CN259" s="1"/>
  <c r="CD321"/>
  <c r="CJ321" s="1"/>
  <c r="CG321"/>
  <c r="CM321" s="1"/>
  <c r="CE321"/>
  <c r="CK321" s="1"/>
  <c r="CF321"/>
  <c r="CL321" s="1"/>
  <c r="CH321"/>
  <c r="CN321" s="1"/>
  <c r="CE257"/>
  <c r="CK257" s="1"/>
  <c r="CH257"/>
  <c r="CN257" s="1"/>
  <c r="CG257"/>
  <c r="CM257" s="1"/>
  <c r="CD257"/>
  <c r="CJ257" s="1"/>
  <c r="CF257"/>
  <c r="CL257" s="1"/>
  <c r="CE253"/>
  <c r="CK253" s="1"/>
  <c r="CH253"/>
  <c r="CN253" s="1"/>
  <c r="CG253"/>
  <c r="CM253" s="1"/>
  <c r="CD253"/>
  <c r="CJ253" s="1"/>
  <c r="CF253"/>
  <c r="CL253" s="1"/>
  <c r="CE47"/>
  <c r="CK47" s="1"/>
  <c r="CH47"/>
  <c r="CN47" s="1"/>
  <c r="CG47"/>
  <c r="CM47" s="1"/>
  <c r="CD47"/>
  <c r="CJ47" s="1"/>
  <c r="CF47"/>
  <c r="CL47" s="1"/>
  <c r="CG36"/>
  <c r="CM36" s="1"/>
  <c r="CE36"/>
  <c r="CK36" s="1"/>
  <c r="CD36"/>
  <c r="CJ36" s="1"/>
  <c r="CH36"/>
  <c r="CN36" s="1"/>
  <c r="CF36"/>
  <c r="CL36" s="1"/>
  <c r="CD200"/>
  <c r="CJ200" s="1"/>
  <c r="CF200"/>
  <c r="CL200" s="1"/>
  <c r="CE200"/>
  <c r="CK200" s="1"/>
  <c r="CH200"/>
  <c r="CN200" s="1"/>
  <c r="CG200"/>
  <c r="CM200" s="1"/>
  <c r="CE256"/>
  <c r="CK256" s="1"/>
  <c r="CH256"/>
  <c r="CN256" s="1"/>
  <c r="CG256"/>
  <c r="CM256" s="1"/>
  <c r="CD256"/>
  <c r="CJ256" s="1"/>
  <c r="CF256"/>
  <c r="CL256" s="1"/>
  <c r="CG32"/>
  <c r="CM32" s="1"/>
  <c r="CE32"/>
  <c r="CK32" s="1"/>
  <c r="CD32"/>
  <c r="CJ32" s="1"/>
  <c r="CH32"/>
  <c r="CN32" s="1"/>
  <c r="CF32"/>
  <c r="CL32" s="1"/>
  <c r="ER163"/>
  <c r="EK163" s="1"/>
  <c r="DD163"/>
  <c r="DX163" s="1"/>
  <c r="DH163"/>
  <c r="EB163" s="1"/>
  <c r="EP163"/>
  <c r="EV163" s="1"/>
  <c r="DF163"/>
  <c r="DT163" s="1"/>
  <c r="CV163"/>
  <c r="EO163"/>
  <c r="EU163" s="1"/>
  <c r="EQ163"/>
  <c r="DE163"/>
  <c r="DY163" s="1"/>
  <c r="DG163"/>
  <c r="DU163" s="1"/>
  <c r="CE128"/>
  <c r="CK128" s="1"/>
  <c r="CG128"/>
  <c r="CM128" s="1"/>
  <c r="CF128"/>
  <c r="CL128" s="1"/>
  <c r="CH128"/>
  <c r="CN128" s="1"/>
  <c r="CD128"/>
  <c r="CJ128" s="1"/>
  <c r="CE288"/>
  <c r="CK288" s="1"/>
  <c r="CH288"/>
  <c r="CN288" s="1"/>
  <c r="CG288"/>
  <c r="CM288" s="1"/>
  <c r="CD288"/>
  <c r="CJ288" s="1"/>
  <c r="CF288"/>
  <c r="CL288" s="1"/>
  <c r="CD108"/>
  <c r="CJ108" s="1"/>
  <c r="CF108"/>
  <c r="CL108" s="1"/>
  <c r="CE108"/>
  <c r="CK108" s="1"/>
  <c r="CH108"/>
  <c r="CN108" s="1"/>
  <c r="CG108"/>
  <c r="CM108" s="1"/>
  <c r="CG34"/>
  <c r="CM34" s="1"/>
  <c r="CD34"/>
  <c r="CJ34" s="1"/>
  <c r="CH34"/>
  <c r="CN34" s="1"/>
  <c r="CE34"/>
  <c r="CK34" s="1"/>
  <c r="CF34"/>
  <c r="CL34" s="1"/>
  <c r="CD65"/>
  <c r="CJ65" s="1"/>
  <c r="CF65"/>
  <c r="CL65" s="1"/>
  <c r="CE65"/>
  <c r="CK65" s="1"/>
  <c r="CH65"/>
  <c r="CN65" s="1"/>
  <c r="CG65"/>
  <c r="CM65" s="1"/>
  <c r="CD287"/>
  <c r="CJ287"/>
  <c r="CF287"/>
  <c r="CL287"/>
  <c r="CE287"/>
  <c r="CK287"/>
  <c r="CH287"/>
  <c r="CN287"/>
  <c r="CG287"/>
  <c r="CM287"/>
  <c r="CD320"/>
  <c r="CJ320"/>
  <c r="CG320"/>
  <c r="CM320"/>
  <c r="CE320"/>
  <c r="CK320"/>
  <c r="CF320"/>
  <c r="CL320"/>
  <c r="CH320"/>
  <c r="CN320"/>
  <c r="CG251"/>
  <c r="CM251"/>
  <c r="CF251"/>
  <c r="CL251"/>
  <c r="CE251"/>
  <c r="CK251"/>
  <c r="CD251"/>
  <c r="CJ251"/>
  <c r="CH251"/>
  <c r="CN251"/>
  <c r="CD261"/>
  <c r="CJ261"/>
  <c r="CF261"/>
  <c r="CL261"/>
  <c r="CE261"/>
  <c r="CK261"/>
  <c r="CH261"/>
  <c r="CN261"/>
  <c r="CG261"/>
  <c r="CM261"/>
  <c r="CE246"/>
  <c r="CK246"/>
  <c r="CH246"/>
  <c r="CN246"/>
  <c r="CG246"/>
  <c r="CM246"/>
  <c r="CD246"/>
  <c r="CJ246"/>
  <c r="CF246"/>
  <c r="CL246"/>
  <c r="EH187"/>
  <c r="CV336"/>
  <c r="ER336"/>
  <c r="EK336" s="1"/>
  <c r="DD336"/>
  <c r="DH336"/>
  <c r="EB336" s="1"/>
  <c r="EP336"/>
  <c r="EV336" s="1"/>
  <c r="DF336"/>
  <c r="DZ336" s="1"/>
  <c r="DE336"/>
  <c r="DY336"/>
  <c r="DG336"/>
  <c r="EO336"/>
  <c r="EU336" s="1"/>
  <c r="EQ336"/>
  <c r="EJ336" s="1"/>
  <c r="EG187"/>
  <c r="DU187"/>
  <c r="EA187"/>
  <c r="CD124"/>
  <c r="CJ124"/>
  <c r="CF124"/>
  <c r="CL124"/>
  <c r="CE124"/>
  <c r="CK124"/>
  <c r="CH124"/>
  <c r="CN124"/>
  <c r="CG124"/>
  <c r="CM124"/>
  <c r="DX187"/>
  <c r="EG336"/>
  <c r="EA336"/>
  <c r="DU336"/>
  <c r="EH336"/>
  <c r="EW163"/>
  <c r="EJ163"/>
  <c r="EX336"/>
  <c r="DZ163"/>
  <c r="DT336"/>
  <c r="EF336"/>
  <c r="EA163"/>
  <c r="DR163"/>
  <c r="ED163"/>
  <c r="DS336"/>
  <c r="EE336"/>
  <c r="DR336"/>
  <c r="DX336"/>
  <c r="ED336"/>
  <c r="DV163"/>
  <c r="EH163"/>
  <c r="CV257"/>
  <c r="DD257"/>
  <c r="DR257" s="1"/>
  <c r="DG257"/>
  <c r="DU257" s="1"/>
  <c r="DF257"/>
  <c r="EF257"/>
  <c r="EP257"/>
  <c r="EV257" s="1"/>
  <c r="EO257"/>
  <c r="EU257" s="1"/>
  <c r="DE257"/>
  <c r="DH257"/>
  <c r="EH257" s="1"/>
  <c r="ER257"/>
  <c r="EX257" s="1"/>
  <c r="EQ257"/>
  <c r="EW257"/>
  <c r="EK257"/>
  <c r="EE257"/>
  <c r="DS257"/>
  <c r="DY257"/>
  <c r="EG257"/>
  <c r="EB257"/>
  <c r="DT257"/>
  <c r="CE265"/>
  <c r="CK265"/>
  <c r="CH265"/>
  <c r="CN265"/>
  <c r="CF265"/>
  <c r="CL265"/>
  <c r="CQ335"/>
  <c r="CR335"/>
  <c r="CS335"/>
  <c r="CT335"/>
  <c r="CE284"/>
  <c r="CK284"/>
  <c r="CH284"/>
  <c r="CN284"/>
  <c r="CF284"/>
  <c r="CL284"/>
  <c r="CH264"/>
  <c r="CN264"/>
  <c r="CF264"/>
  <c r="CL264"/>
  <c r="CD250"/>
  <c r="CJ250"/>
  <c r="CF250"/>
  <c r="CL250"/>
  <c r="CH250"/>
  <c r="CN250"/>
  <c r="CE250"/>
  <c r="CK250"/>
  <c r="CG250"/>
  <c r="CM250"/>
  <c r="CQ338"/>
  <c r="CR338"/>
  <c r="EZ338" s="1"/>
  <c r="CS338"/>
  <c r="FA338" s="1"/>
  <c r="CT338"/>
  <c r="FB338" s="1"/>
  <c r="CU338"/>
  <c r="CQ337"/>
  <c r="CR337"/>
  <c r="EZ337" s="1"/>
  <c r="CS337"/>
  <c r="FA337" s="1"/>
  <c r="CT337"/>
  <c r="FB337" s="1"/>
  <c r="CU337"/>
  <c r="CQ334"/>
  <c r="CR334"/>
  <c r="EZ334" s="1"/>
  <c r="CS334"/>
  <c r="FA334" s="1"/>
  <c r="CT334"/>
  <c r="FB334" s="1"/>
  <c r="CU334"/>
  <c r="CQ333"/>
  <c r="CR333"/>
  <c r="EZ333" s="1"/>
  <c r="CS333"/>
  <c r="FA333" s="1"/>
  <c r="CT333"/>
  <c r="FB333" s="1"/>
  <c r="CU333"/>
  <c r="CQ328"/>
  <c r="CR328"/>
  <c r="EZ328" s="1"/>
  <c r="CS328"/>
  <c r="FA328" s="1"/>
  <c r="CT328"/>
  <c r="FB328" s="1"/>
  <c r="CU328"/>
  <c r="CQ326"/>
  <c r="CR326"/>
  <c r="EZ326" s="1"/>
  <c r="CS326"/>
  <c r="FA326" s="1"/>
  <c r="CT326"/>
  <c r="FB326" s="1"/>
  <c r="CU326"/>
  <c r="CQ321"/>
  <c r="CR321"/>
  <c r="EZ321" s="1"/>
  <c r="CS321"/>
  <c r="FA321" s="1"/>
  <c r="CT321"/>
  <c r="FB321" s="1"/>
  <c r="CU321"/>
  <c r="CQ320"/>
  <c r="CR320"/>
  <c r="EZ320" s="1"/>
  <c r="CS320"/>
  <c r="FA320" s="1"/>
  <c r="CT320"/>
  <c r="FB320" s="1"/>
  <c r="CU320"/>
  <c r="CQ318"/>
  <c r="CR318"/>
  <c r="EZ318" s="1"/>
  <c r="CS318"/>
  <c r="FA318" s="1"/>
  <c r="CT318"/>
  <c r="FB318" s="1"/>
  <c r="CU318"/>
  <c r="CQ311"/>
  <c r="CR311"/>
  <c r="EZ311" s="1"/>
  <c r="CS311"/>
  <c r="FA311" s="1"/>
  <c r="CT311"/>
  <c r="FB311" s="1"/>
  <c r="CU311"/>
  <c r="CQ310"/>
  <c r="CR310"/>
  <c r="EZ310" s="1"/>
  <c r="CS310"/>
  <c r="FA310" s="1"/>
  <c r="CT310"/>
  <c r="FB310" s="1"/>
  <c r="CU310"/>
  <c r="CQ309"/>
  <c r="CR309"/>
  <c r="EZ309" s="1"/>
  <c r="CS309"/>
  <c r="FA309" s="1"/>
  <c r="CT309"/>
  <c r="FB309" s="1"/>
  <c r="CU309"/>
  <c r="CQ306"/>
  <c r="CR306"/>
  <c r="EZ306" s="1"/>
  <c r="CS306"/>
  <c r="FA306" s="1"/>
  <c r="CT306"/>
  <c r="FB306" s="1"/>
  <c r="CU306"/>
  <c r="CQ304"/>
  <c r="CR304"/>
  <c r="EZ304" s="1"/>
  <c r="CS304"/>
  <c r="FA304" s="1"/>
  <c r="CT304"/>
  <c r="FB304" s="1"/>
  <c r="CU304"/>
  <c r="CQ303"/>
  <c r="CR303"/>
  <c r="EZ303" s="1"/>
  <c r="CS303"/>
  <c r="FA303" s="1"/>
  <c r="CT303"/>
  <c r="FB303" s="1"/>
  <c r="CU303"/>
  <c r="CQ302"/>
  <c r="CR302"/>
  <c r="EZ302" s="1"/>
  <c r="CS302"/>
  <c r="FA302" s="1"/>
  <c r="CT302"/>
  <c r="FB302" s="1"/>
  <c r="CU302"/>
  <c r="CQ301"/>
  <c r="CR301"/>
  <c r="EZ301" s="1"/>
  <c r="CS301"/>
  <c r="FA301" s="1"/>
  <c r="CT301"/>
  <c r="FB301" s="1"/>
  <c r="CU301"/>
  <c r="CQ297"/>
  <c r="CR297"/>
  <c r="EZ297" s="1"/>
  <c r="CS297"/>
  <c r="FA297" s="1"/>
  <c r="CT297"/>
  <c r="FB297" s="1"/>
  <c r="CU297"/>
  <c r="CQ296"/>
  <c r="CR296"/>
  <c r="EZ296" s="1"/>
  <c r="CS296"/>
  <c r="FA296" s="1"/>
  <c r="CT296"/>
  <c r="FB296" s="1"/>
  <c r="CU296"/>
  <c r="CQ295"/>
  <c r="CR295"/>
  <c r="EZ295" s="1"/>
  <c r="CS295"/>
  <c r="FA295" s="1"/>
  <c r="CT295"/>
  <c r="FB295" s="1"/>
  <c r="CU295"/>
  <c r="CQ293"/>
  <c r="CR293"/>
  <c r="EZ293" s="1"/>
  <c r="CS293"/>
  <c r="FA293" s="1"/>
  <c r="CT293"/>
  <c r="FB293" s="1"/>
  <c r="CU293"/>
  <c r="CQ292"/>
  <c r="CR292"/>
  <c r="EZ292" s="1"/>
  <c r="CS292"/>
  <c r="FA292" s="1"/>
  <c r="CT292"/>
  <c r="FB292" s="1"/>
  <c r="CU292"/>
  <c r="CQ291"/>
  <c r="CR291"/>
  <c r="EZ291" s="1"/>
  <c r="CS291"/>
  <c r="FA291" s="1"/>
  <c r="CT291"/>
  <c r="FB291" s="1"/>
  <c r="CU291"/>
  <c r="CT289"/>
  <c r="FB289" s="1"/>
  <c r="CU289"/>
  <c r="CQ287"/>
  <c r="CR287"/>
  <c r="EZ287"/>
  <c r="CS287"/>
  <c r="FA287"/>
  <c r="CT287"/>
  <c r="FB287"/>
  <c r="CU287"/>
  <c r="CQ286"/>
  <c r="CR286"/>
  <c r="EZ286"/>
  <c r="CS286"/>
  <c r="FA286" s="1"/>
  <c r="CT286"/>
  <c r="FB286" s="1"/>
  <c r="CU286"/>
  <c r="CQ285"/>
  <c r="CR285"/>
  <c r="EZ285"/>
  <c r="CS285"/>
  <c r="FA285" s="1"/>
  <c r="CT285"/>
  <c r="FB285" s="1"/>
  <c r="CU285"/>
  <c r="CQ283"/>
  <c r="CR283"/>
  <c r="EZ283"/>
  <c r="CS283"/>
  <c r="FA283"/>
  <c r="CT283"/>
  <c r="FB283"/>
  <c r="CU283"/>
  <c r="CQ281"/>
  <c r="CR281"/>
  <c r="EZ281" s="1"/>
  <c r="CS281"/>
  <c r="FA281" s="1"/>
  <c r="CT281"/>
  <c r="FB281" s="1"/>
  <c r="CU281"/>
  <c r="CQ280"/>
  <c r="CR280"/>
  <c r="EZ280" s="1"/>
  <c r="CS280"/>
  <c r="FA280" s="1"/>
  <c r="CT280"/>
  <c r="FB280" s="1"/>
  <c r="CU280"/>
  <c r="CQ279"/>
  <c r="CR279"/>
  <c r="EZ279" s="1"/>
  <c r="CS279"/>
  <c r="FA279" s="1"/>
  <c r="CT279"/>
  <c r="FB279" s="1"/>
  <c r="CU279"/>
  <c r="CQ274"/>
  <c r="CR274"/>
  <c r="EZ274" s="1"/>
  <c r="CS274"/>
  <c r="FA274" s="1"/>
  <c r="CT274"/>
  <c r="FB274" s="1"/>
  <c r="CU274"/>
  <c r="CQ271"/>
  <c r="CR271"/>
  <c r="EZ271" s="1"/>
  <c r="CS271"/>
  <c r="FA271" s="1"/>
  <c r="CT271"/>
  <c r="FB271" s="1"/>
  <c r="CU271"/>
  <c r="CQ269"/>
  <c r="CR269"/>
  <c r="EZ269" s="1"/>
  <c r="CS269"/>
  <c r="FA269" s="1"/>
  <c r="CT269"/>
  <c r="FB269" s="1"/>
  <c r="CU269"/>
  <c r="CQ263"/>
  <c r="CR263"/>
  <c r="EZ263"/>
  <c r="CS263"/>
  <c r="FA263"/>
  <c r="CT263"/>
  <c r="FB263"/>
  <c r="CU263"/>
  <c r="CQ260"/>
  <c r="CR260"/>
  <c r="EZ260"/>
  <c r="CS260"/>
  <c r="FA260" s="1"/>
  <c r="CT260"/>
  <c r="FB260" s="1"/>
  <c r="CU260"/>
  <c r="CQ259"/>
  <c r="CR259"/>
  <c r="EZ259"/>
  <c r="CS259"/>
  <c r="FA259" s="1"/>
  <c r="CT259"/>
  <c r="FB259" s="1"/>
  <c r="CU259"/>
  <c r="CQ258"/>
  <c r="CR258"/>
  <c r="EZ258"/>
  <c r="CS258"/>
  <c r="FA258" s="1"/>
  <c r="CT258"/>
  <c r="FB258" s="1"/>
  <c r="CU258"/>
  <c r="CQ256"/>
  <c r="CR256"/>
  <c r="EZ256"/>
  <c r="CS256"/>
  <c r="FA256" s="1"/>
  <c r="CT256"/>
  <c r="FB256"/>
  <c r="CU256"/>
  <c r="CQ254"/>
  <c r="CR254"/>
  <c r="EZ254"/>
  <c r="CS254"/>
  <c r="FA254" s="1"/>
  <c r="CT254"/>
  <c r="FB254" s="1"/>
  <c r="CU254"/>
  <c r="CQ253"/>
  <c r="CR253"/>
  <c r="EZ253" s="1"/>
  <c r="CS253"/>
  <c r="FA253"/>
  <c r="CT253"/>
  <c r="FB253" s="1"/>
  <c r="CU253"/>
  <c r="CQ249"/>
  <c r="CR249"/>
  <c r="EZ249"/>
  <c r="CS249"/>
  <c r="FA249" s="1"/>
  <c r="CT249"/>
  <c r="FB249" s="1"/>
  <c r="CQ248"/>
  <c r="CR248"/>
  <c r="EZ248" s="1"/>
  <c r="CS248"/>
  <c r="FA248" s="1"/>
  <c r="CT248"/>
  <c r="FB248" s="1"/>
  <c r="CU248"/>
  <c r="CQ247"/>
  <c r="CR247"/>
  <c r="EZ247"/>
  <c r="CS247"/>
  <c r="FA247" s="1"/>
  <c r="CT247"/>
  <c r="FB247" s="1"/>
  <c r="CU247"/>
  <c r="CQ242"/>
  <c r="CR242"/>
  <c r="EZ242"/>
  <c r="CS242"/>
  <c r="FA242" s="1"/>
  <c r="CT242"/>
  <c r="FB242" s="1"/>
  <c r="CU242"/>
  <c r="CQ240"/>
  <c r="CR240"/>
  <c r="EZ240" s="1"/>
  <c r="CS240"/>
  <c r="FA240" s="1"/>
  <c r="CT240"/>
  <c r="FB240" s="1"/>
  <c r="CU240"/>
  <c r="CQ238"/>
  <c r="CR238"/>
  <c r="EZ238" s="1"/>
  <c r="CS238"/>
  <c r="FA238" s="1"/>
  <c r="CT238"/>
  <c r="FB238" s="1"/>
  <c r="CU238"/>
  <c r="CQ236"/>
  <c r="CR236"/>
  <c r="EZ236" s="1"/>
  <c r="CS236"/>
  <c r="FA236" s="1"/>
  <c r="CT236"/>
  <c r="FB236" s="1"/>
  <c r="CU236"/>
  <c r="CQ234"/>
  <c r="CR234"/>
  <c r="EZ234" s="1"/>
  <c r="CS234"/>
  <c r="FA234" s="1"/>
  <c r="CT234"/>
  <c r="FB234" s="1"/>
  <c r="CU234"/>
  <c r="R228"/>
  <c r="S228"/>
  <c r="U228"/>
  <c r="J226"/>
  <c r="L226"/>
  <c r="N226"/>
  <c r="CQ225"/>
  <c r="CR225"/>
  <c r="EZ225"/>
  <c r="CS225"/>
  <c r="FA225" s="1"/>
  <c r="CT225"/>
  <c r="FB225" s="1"/>
  <c r="CU225"/>
  <c r="CQ224"/>
  <c r="CR224"/>
  <c r="EZ224"/>
  <c r="CS224"/>
  <c r="FA224" s="1"/>
  <c r="CT224"/>
  <c r="FB224" s="1"/>
  <c r="CU224"/>
  <c r="J224"/>
  <c r="M224"/>
  <c r="CG222"/>
  <c r="CM222" s="1"/>
  <c r="CD222"/>
  <c r="CJ222" s="1"/>
  <c r="CE222"/>
  <c r="CK222" s="1"/>
  <c r="CQ222"/>
  <c r="CR222"/>
  <c r="EZ222"/>
  <c r="CS222"/>
  <c r="FA222" s="1"/>
  <c r="CT222"/>
  <c r="FB222" s="1"/>
  <c r="CU222"/>
  <c r="Q221"/>
  <c r="T221"/>
  <c r="V221"/>
  <c r="CX221"/>
  <c r="CU335"/>
  <c r="FB266"/>
  <c r="CU245"/>
  <c r="CQ336"/>
  <c r="CR336"/>
  <c r="EZ336" s="1"/>
  <c r="CS336"/>
  <c r="FA336" s="1"/>
  <c r="CT336"/>
  <c r="FB336" s="1"/>
  <c r="CQ332"/>
  <c r="CR332"/>
  <c r="EZ332"/>
  <c r="CS332"/>
  <c r="FA332" s="1"/>
  <c r="CT332"/>
  <c r="FB332" s="1"/>
  <c r="CU332"/>
  <c r="CQ331"/>
  <c r="CR331"/>
  <c r="EZ331" s="1"/>
  <c r="CS331"/>
  <c r="FA331" s="1"/>
  <c r="CT331"/>
  <c r="FB331" s="1"/>
  <c r="CU331"/>
  <c r="CQ330"/>
  <c r="CR330"/>
  <c r="EZ330" s="1"/>
  <c r="CS330"/>
  <c r="FA330" s="1"/>
  <c r="CT330"/>
  <c r="FB330" s="1"/>
  <c r="CU330"/>
  <c r="CQ329"/>
  <c r="CR329"/>
  <c r="EZ329" s="1"/>
  <c r="CS329"/>
  <c r="FA329" s="1"/>
  <c r="CT329"/>
  <c r="FB329" s="1"/>
  <c r="CU329"/>
  <c r="CQ327"/>
  <c r="CR327"/>
  <c r="EZ327"/>
  <c r="CS327"/>
  <c r="FA327" s="1"/>
  <c r="CT327"/>
  <c r="FB327" s="1"/>
  <c r="CU327"/>
  <c r="CQ325"/>
  <c r="CR325"/>
  <c r="EZ325"/>
  <c r="CS325"/>
  <c r="FA325" s="1"/>
  <c r="CT325"/>
  <c r="FB325" s="1"/>
  <c r="CU325"/>
  <c r="CQ324"/>
  <c r="CR324"/>
  <c r="EZ324"/>
  <c r="CS324"/>
  <c r="FA324" s="1"/>
  <c r="CT324"/>
  <c r="FB324" s="1"/>
  <c r="CU324"/>
  <c r="CQ323"/>
  <c r="CR323"/>
  <c r="EZ323" s="1"/>
  <c r="CS323"/>
  <c r="FA323" s="1"/>
  <c r="CT323"/>
  <c r="FB323" s="1"/>
  <c r="CU323"/>
  <c r="CQ322"/>
  <c r="CR322"/>
  <c r="EZ322" s="1"/>
  <c r="CS322"/>
  <c r="FA322" s="1"/>
  <c r="CT322"/>
  <c r="FB322" s="1"/>
  <c r="CU322"/>
  <c r="CQ319"/>
  <c r="CR319"/>
  <c r="EZ319"/>
  <c r="CS319"/>
  <c r="FA319" s="1"/>
  <c r="CT319"/>
  <c r="FB319" s="1"/>
  <c r="CU319"/>
  <c r="CQ316"/>
  <c r="CR316"/>
  <c r="EZ316"/>
  <c r="CS316"/>
  <c r="FA316" s="1"/>
  <c r="CT316"/>
  <c r="FB316" s="1"/>
  <c r="CU316"/>
  <c r="CQ315"/>
  <c r="CR315"/>
  <c r="EZ315" s="1"/>
  <c r="CS315"/>
  <c r="FA315" s="1"/>
  <c r="CT315"/>
  <c r="FB315" s="1"/>
  <c r="CU315"/>
  <c r="CQ314"/>
  <c r="CR314"/>
  <c r="EZ314" s="1"/>
  <c r="CS314"/>
  <c r="FA314" s="1"/>
  <c r="CT314"/>
  <c r="FB314" s="1"/>
  <c r="CU314"/>
  <c r="CQ313"/>
  <c r="CR313"/>
  <c r="EZ313" s="1"/>
  <c r="CS313"/>
  <c r="FA313" s="1"/>
  <c r="CT313"/>
  <c r="FB313" s="1"/>
  <c r="CU313"/>
  <c r="CQ312"/>
  <c r="CR312"/>
  <c r="EZ312" s="1"/>
  <c r="CS312"/>
  <c r="FA312" s="1"/>
  <c r="CT312"/>
  <c r="FB312" s="1"/>
  <c r="CU312"/>
  <c r="CQ308"/>
  <c r="CR308"/>
  <c r="EZ308" s="1"/>
  <c r="CS308"/>
  <c r="FA308" s="1"/>
  <c r="CT308"/>
  <c r="FB308" s="1"/>
  <c r="CU308"/>
  <c r="CQ307"/>
  <c r="CR307"/>
  <c r="EZ307" s="1"/>
  <c r="CS307"/>
  <c r="FA307" s="1"/>
  <c r="CT307"/>
  <c r="FB307" s="1"/>
  <c r="CU307"/>
  <c r="CQ300"/>
  <c r="CR300"/>
  <c r="EZ300"/>
  <c r="CS300"/>
  <c r="FA300" s="1"/>
  <c r="CT300"/>
  <c r="FB300" s="1"/>
  <c r="CU300"/>
  <c r="CQ299"/>
  <c r="CR299"/>
  <c r="EZ299" s="1"/>
  <c r="CS299"/>
  <c r="FA299" s="1"/>
  <c r="CT299"/>
  <c r="FB299" s="1"/>
  <c r="CU299"/>
  <c r="CQ294"/>
  <c r="CR294"/>
  <c r="EZ294"/>
  <c r="CS294"/>
  <c r="FA294"/>
  <c r="CT294"/>
  <c r="FB294" s="1"/>
  <c r="CU294"/>
  <c r="CQ288"/>
  <c r="CR288"/>
  <c r="EZ288"/>
  <c r="CS288"/>
  <c r="FA288" s="1"/>
  <c r="CT288"/>
  <c r="FB288" s="1"/>
  <c r="CU288"/>
  <c r="CQ284"/>
  <c r="CR284"/>
  <c r="EZ284" s="1"/>
  <c r="CS284"/>
  <c r="FA284" s="1"/>
  <c r="CT284"/>
  <c r="FB284" s="1"/>
  <c r="CU284"/>
  <c r="CQ278"/>
  <c r="CR278"/>
  <c r="EZ278" s="1"/>
  <c r="CS278"/>
  <c r="FA278" s="1"/>
  <c r="CT278"/>
  <c r="FB278" s="1"/>
  <c r="CU278"/>
  <c r="CQ277"/>
  <c r="CR277"/>
  <c r="EZ277" s="1"/>
  <c r="CS277"/>
  <c r="FA277" s="1"/>
  <c r="CT277"/>
  <c r="FB277" s="1"/>
  <c r="CU277"/>
  <c r="CQ276"/>
  <c r="CR276"/>
  <c r="EZ276" s="1"/>
  <c r="CS276"/>
  <c r="FA276" s="1"/>
  <c r="CT276"/>
  <c r="FB276" s="1"/>
  <c r="CU276"/>
  <c r="CQ275"/>
  <c r="CR275"/>
  <c r="EZ275" s="1"/>
  <c r="CS275"/>
  <c r="FA275" s="1"/>
  <c r="CT275"/>
  <c r="FB275" s="1"/>
  <c r="CU275"/>
  <c r="CQ273"/>
  <c r="CR273"/>
  <c r="EZ273" s="1"/>
  <c r="CS273"/>
  <c r="FA273" s="1"/>
  <c r="CT273"/>
  <c r="FB273" s="1"/>
  <c r="CU273"/>
  <c r="CQ272"/>
  <c r="CR272"/>
  <c r="EZ272" s="1"/>
  <c r="CS272"/>
  <c r="FA272" s="1"/>
  <c r="CT272"/>
  <c r="FB272" s="1"/>
  <c r="CU272"/>
  <c r="CQ270"/>
  <c r="CR270"/>
  <c r="EZ270" s="1"/>
  <c r="CS270"/>
  <c r="FA270" s="1"/>
  <c r="CT270"/>
  <c r="FB270" s="1"/>
  <c r="CU270"/>
  <c r="CQ268"/>
  <c r="CR268"/>
  <c r="EZ268" s="1"/>
  <c r="CS268"/>
  <c r="FA268" s="1"/>
  <c r="CT268"/>
  <c r="FB268" s="1"/>
  <c r="CU268"/>
  <c r="CQ267"/>
  <c r="CR267"/>
  <c r="EZ267" s="1"/>
  <c r="CS267"/>
  <c r="FA267" s="1"/>
  <c r="CT267"/>
  <c r="FB267" s="1"/>
  <c r="CU267"/>
  <c r="CQ265"/>
  <c r="CR265"/>
  <c r="EZ265" s="1"/>
  <c r="CS265"/>
  <c r="FA265" s="1"/>
  <c r="CT265"/>
  <c r="FB265" s="1"/>
  <c r="CU265"/>
  <c r="CQ264"/>
  <c r="CR264"/>
  <c r="EZ264" s="1"/>
  <c r="CS264"/>
  <c r="FA264" s="1"/>
  <c r="CT264"/>
  <c r="FB264" s="1"/>
  <c r="CU264"/>
  <c r="CQ262"/>
  <c r="CR262"/>
  <c r="EZ262" s="1"/>
  <c r="CS262"/>
  <c r="FA262" s="1"/>
  <c r="CT262"/>
  <c r="FB262" s="1"/>
  <c r="CU262"/>
  <c r="CQ261"/>
  <c r="CR261"/>
  <c r="EZ261" s="1"/>
  <c r="CS261"/>
  <c r="FA261" s="1"/>
  <c r="CT261"/>
  <c r="FB261" s="1"/>
  <c r="CU261"/>
  <c r="CR257"/>
  <c r="EZ257" s="1"/>
  <c r="CS257"/>
  <c r="FA257" s="1"/>
  <c r="CT257"/>
  <c r="FB257" s="1"/>
  <c r="CQ255"/>
  <c r="CR255"/>
  <c r="EZ255" s="1"/>
  <c r="CS255"/>
  <c r="FA255" s="1"/>
  <c r="CT255"/>
  <c r="FB255" s="1"/>
  <c r="CU255"/>
  <c r="CQ251"/>
  <c r="CR251"/>
  <c r="EZ251" s="1"/>
  <c r="CS251"/>
  <c r="FA251" s="1"/>
  <c r="CT251"/>
  <c r="FB251" s="1"/>
  <c r="CU251"/>
  <c r="CQ250"/>
  <c r="CR250"/>
  <c r="EZ250" s="1"/>
  <c r="CS250"/>
  <c r="FA250" s="1"/>
  <c r="CT250"/>
  <c r="FB250" s="1"/>
  <c r="CU250"/>
  <c r="CQ246"/>
  <c r="CR246"/>
  <c r="EZ246" s="1"/>
  <c r="CS246"/>
  <c r="FA246" s="1"/>
  <c r="CT246"/>
  <c r="FB246" s="1"/>
  <c r="CU246"/>
  <c r="CQ245"/>
  <c r="CR245"/>
  <c r="EZ245"/>
  <c r="CS245"/>
  <c r="FA245"/>
  <c r="CT245"/>
  <c r="FB245"/>
  <c r="CQ244"/>
  <c r="CR244"/>
  <c r="EZ244" s="1"/>
  <c r="CS244"/>
  <c r="FA244" s="1"/>
  <c r="CT244"/>
  <c r="FB244" s="1"/>
  <c r="CU244"/>
  <c r="CQ241"/>
  <c r="CR241"/>
  <c r="EZ241" s="1"/>
  <c r="CS241"/>
  <c r="FA241" s="1"/>
  <c r="CT241"/>
  <c r="FB241" s="1"/>
  <c r="CQ239"/>
  <c r="CR239"/>
  <c r="EZ239" s="1"/>
  <c r="CS239"/>
  <c r="FA239" s="1"/>
  <c r="CT239"/>
  <c r="FB239" s="1"/>
  <c r="CU239"/>
  <c r="CQ235"/>
  <c r="CR235"/>
  <c r="EZ235" s="1"/>
  <c r="CS235"/>
  <c r="FA235" s="1"/>
  <c r="CT235"/>
  <c r="FB235" s="1"/>
  <c r="CU235"/>
  <c r="CG232"/>
  <c r="CM232"/>
  <c r="CD232"/>
  <c r="CJ232"/>
  <c r="CE232"/>
  <c r="CK232"/>
  <c r="CQ232"/>
  <c r="CR232"/>
  <c r="EZ232" s="1"/>
  <c r="CS232"/>
  <c r="FA232" s="1"/>
  <c r="CT232"/>
  <c r="FB232" s="1"/>
  <c r="CU232"/>
  <c r="CQ228"/>
  <c r="CR228"/>
  <c r="EZ228"/>
  <c r="CS228"/>
  <c r="FA228" s="1"/>
  <c r="CT228"/>
  <c r="FB228" s="1"/>
  <c r="J228"/>
  <c r="L228"/>
  <c r="N228"/>
  <c r="BH227"/>
  <c r="CO227" s="1"/>
  <c r="CP227" s="1"/>
  <c r="BG227"/>
  <c r="BH224"/>
  <c r="CO224" s="1"/>
  <c r="CP224" s="1"/>
  <c r="BG224"/>
  <c r="CH52"/>
  <c r="CN52"/>
  <c r="CE52"/>
  <c r="CK52"/>
  <c r="CH338"/>
  <c r="CN338"/>
  <c r="CF338"/>
  <c r="CL338"/>
  <c r="CO338"/>
  <c r="CP338" s="1"/>
  <c r="CW335"/>
  <c r="CH335"/>
  <c r="CN335" s="1"/>
  <c r="CF335"/>
  <c r="CL335" s="1"/>
  <c r="CD335"/>
  <c r="CJ335" s="1"/>
  <c r="M335"/>
  <c r="CE334"/>
  <c r="CK334"/>
  <c r="CG333"/>
  <c r="CM333"/>
  <c r="CE333"/>
  <c r="CK333"/>
  <c r="M331"/>
  <c r="K330"/>
  <c r="T328"/>
  <c r="M328"/>
  <c r="CX327"/>
  <c r="U327"/>
  <c r="S327"/>
  <c r="N327"/>
  <c r="L327"/>
  <c r="V323"/>
  <c r="M322"/>
  <c r="CX321"/>
  <c r="T321"/>
  <c r="M321"/>
  <c r="CX320"/>
  <c r="CO320"/>
  <c r="CP320" s="1"/>
  <c r="T320"/>
  <c r="M320"/>
  <c r="BG318"/>
  <c r="CH315"/>
  <c r="CN315"/>
  <c r="CF315"/>
  <c r="CL315"/>
  <c r="BG315"/>
  <c r="U315"/>
  <c r="S315"/>
  <c r="N315"/>
  <c r="L315"/>
  <c r="BG314"/>
  <c r="M314"/>
  <c r="N313"/>
  <c r="L313"/>
  <c r="BG312"/>
  <c r="M312"/>
  <c r="CX311"/>
  <c r="U311"/>
  <c r="S311"/>
  <c r="N311"/>
  <c r="L311"/>
  <c r="BG309"/>
  <c r="N307"/>
  <c r="L307"/>
  <c r="CX306"/>
  <c r="U306"/>
  <c r="S306"/>
  <c r="N306"/>
  <c r="L306"/>
  <c r="BH304"/>
  <c r="CO304"/>
  <c r="CP304" s="1"/>
  <c r="BG303"/>
  <c r="CO301"/>
  <c r="CP301"/>
  <c r="CX299"/>
  <c r="N299"/>
  <c r="K299"/>
  <c r="BG295"/>
  <c r="BG291"/>
  <c r="CG289"/>
  <c r="CM289" s="1"/>
  <c r="CE289"/>
  <c r="CK289" s="1"/>
  <c r="CD289"/>
  <c r="CJ289" s="1"/>
  <c r="CF289"/>
  <c r="CL289" s="1"/>
  <c r="BG288"/>
  <c r="V288"/>
  <c r="T288"/>
  <c r="CO287"/>
  <c r="CP287"/>
  <c r="M287"/>
  <c r="BG286"/>
  <c r="T286"/>
  <c r="M286"/>
  <c r="CE285"/>
  <c r="CK285"/>
  <c r="CD285"/>
  <c r="CJ285"/>
  <c r="CX284"/>
  <c r="V284"/>
  <c r="M283"/>
  <c r="CE281"/>
  <c r="CK281" s="1"/>
  <c r="CG280"/>
  <c r="CM280" s="1"/>
  <c r="CE280"/>
  <c r="CK280" s="1"/>
  <c r="CE279"/>
  <c r="CK279" s="1"/>
  <c r="CD279"/>
  <c r="CJ279" s="1"/>
  <c r="CO279"/>
  <c r="CP279" s="1"/>
  <c r="M279"/>
  <c r="CH278"/>
  <c r="CN278"/>
  <c r="CF278"/>
  <c r="CL278"/>
  <c r="V278"/>
  <c r="V277"/>
  <c r="T277"/>
  <c r="V275"/>
  <c r="CX273"/>
  <c r="U273"/>
  <c r="S273"/>
  <c r="N273"/>
  <c r="L273"/>
  <c r="BG271"/>
  <c r="BG269"/>
  <c r="K268"/>
  <c r="EQ266"/>
  <c r="CD263"/>
  <c r="CJ263" s="1"/>
  <c r="U263"/>
  <c r="R263"/>
  <c r="BG261"/>
  <c r="BG260"/>
  <c r="CO259"/>
  <c r="CP259" s="1"/>
  <c r="CX258"/>
  <c r="U258"/>
  <c r="S258"/>
  <c r="BG257"/>
  <c r="U257"/>
  <c r="R257"/>
  <c r="CX256"/>
  <c r="BG256"/>
  <c r="CO256"/>
  <c r="CP256" s="1"/>
  <c r="U256"/>
  <c r="R256"/>
  <c r="CH255"/>
  <c r="CN255" s="1"/>
  <c r="CH254"/>
  <c r="CN254" s="1"/>
  <c r="M254"/>
  <c r="CX253"/>
  <c r="CO253"/>
  <c r="CP253" s="1"/>
  <c r="U253"/>
  <c r="R253"/>
  <c r="CU249"/>
  <c r="CH248"/>
  <c r="CN248"/>
  <c r="M248"/>
  <c r="CX247"/>
  <c r="BG247"/>
  <c r="CO247"/>
  <c r="CP247" s="1"/>
  <c r="U247"/>
  <c r="R247"/>
  <c r="BG246"/>
  <c r="CH245"/>
  <c r="CN245" s="1"/>
  <c r="CD245"/>
  <c r="CJ245" s="1"/>
  <c r="T245"/>
  <c r="N245"/>
  <c r="L245"/>
  <c r="CH244"/>
  <c r="CN244"/>
  <c r="CU241"/>
  <c r="BG240"/>
  <c r="T239"/>
  <c r="BG238"/>
  <c r="CU237"/>
  <c r="CT237"/>
  <c r="FB237" s="1"/>
  <c r="BH235"/>
  <c r="CO235"/>
  <c r="CP235" s="1"/>
  <c r="CG234"/>
  <c r="CM234"/>
  <c r="CE234"/>
  <c r="CK234"/>
  <c r="CD234"/>
  <c r="CJ234"/>
  <c r="R234"/>
  <c r="K232"/>
  <c r="CX228"/>
  <c r="Q228"/>
  <c r="K226"/>
  <c r="CG225"/>
  <c r="CM225" s="1"/>
  <c r="CE225"/>
  <c r="CK225" s="1"/>
  <c r="CG224"/>
  <c r="CM224" s="1"/>
  <c r="K224"/>
  <c r="CF222"/>
  <c r="CL222"/>
  <c r="R221"/>
  <c r="CQ218"/>
  <c r="CR218"/>
  <c r="EZ218"/>
  <c r="CS218"/>
  <c r="FA218" s="1"/>
  <c r="CT218"/>
  <c r="FB218" s="1"/>
  <c r="CU218"/>
  <c r="CQ214"/>
  <c r="CR214"/>
  <c r="EZ214"/>
  <c r="CS214"/>
  <c r="FA214" s="1"/>
  <c r="CT214"/>
  <c r="FB214" s="1"/>
  <c r="CU214"/>
  <c r="CQ213"/>
  <c r="CR213"/>
  <c r="EZ213" s="1"/>
  <c r="CS213"/>
  <c r="FA213" s="1"/>
  <c r="CT213"/>
  <c r="FB213" s="1"/>
  <c r="CU213"/>
  <c r="CQ212"/>
  <c r="CR212"/>
  <c r="EZ212" s="1"/>
  <c r="CS212"/>
  <c r="FA212" s="1"/>
  <c r="CT212"/>
  <c r="FB212" s="1"/>
  <c r="CU212"/>
  <c r="CQ211"/>
  <c r="CR211"/>
  <c r="EZ211" s="1"/>
  <c r="CS211"/>
  <c r="FA211" s="1"/>
  <c r="CT211"/>
  <c r="FB211" s="1"/>
  <c r="CU211"/>
  <c r="CQ210"/>
  <c r="CR210"/>
  <c r="EZ210" s="1"/>
  <c r="CS210"/>
  <c r="FA210" s="1"/>
  <c r="CT210"/>
  <c r="FB210" s="1"/>
  <c r="CU210"/>
  <c r="CQ209"/>
  <c r="CR209"/>
  <c r="EZ209" s="1"/>
  <c r="CS209"/>
  <c r="FA209" s="1"/>
  <c r="CT209"/>
  <c r="FB209" s="1"/>
  <c r="CU209"/>
  <c r="CQ208"/>
  <c r="CR208"/>
  <c r="EZ208" s="1"/>
  <c r="CS208"/>
  <c r="FA208" s="1"/>
  <c r="CT208"/>
  <c r="FB208" s="1"/>
  <c r="CU208"/>
  <c r="CQ206"/>
  <c r="CR206"/>
  <c r="EZ206" s="1"/>
  <c r="CS206"/>
  <c r="FA206" s="1"/>
  <c r="CT206"/>
  <c r="FB206" s="1"/>
  <c r="CU206"/>
  <c r="CQ205"/>
  <c r="CR205"/>
  <c r="EZ205" s="1"/>
  <c r="CS205"/>
  <c r="FA205" s="1"/>
  <c r="CT205"/>
  <c r="FB205" s="1"/>
  <c r="CU205"/>
  <c r="CQ202"/>
  <c r="CR202"/>
  <c r="EZ202" s="1"/>
  <c r="CS202"/>
  <c r="FA202" s="1"/>
  <c r="CT202"/>
  <c r="FB202" s="1"/>
  <c r="CU202"/>
  <c r="CQ199"/>
  <c r="CR199"/>
  <c r="EZ199" s="1"/>
  <c r="CS199"/>
  <c r="FA199" s="1"/>
  <c r="CT199"/>
  <c r="FB199" s="1"/>
  <c r="CU199"/>
  <c r="CQ198"/>
  <c r="CR198"/>
  <c r="EZ198" s="1"/>
  <c r="CS198"/>
  <c r="FA198" s="1"/>
  <c r="CT198"/>
  <c r="FB198" s="1"/>
  <c r="CU198"/>
  <c r="CQ197"/>
  <c r="CR197"/>
  <c r="EZ197" s="1"/>
  <c r="CS197"/>
  <c r="FA197" s="1"/>
  <c r="CT197"/>
  <c r="FB197" s="1"/>
  <c r="CU197"/>
  <c r="CQ195"/>
  <c r="CR195"/>
  <c r="EZ195" s="1"/>
  <c r="CS195"/>
  <c r="FA195" s="1"/>
  <c r="CT195"/>
  <c r="FB195" s="1"/>
  <c r="CU195"/>
  <c r="CQ193"/>
  <c r="CR193"/>
  <c r="EZ193" s="1"/>
  <c r="CS193"/>
  <c r="FA193" s="1"/>
  <c r="CT193"/>
  <c r="FB193" s="1"/>
  <c r="CU193"/>
  <c r="CQ192"/>
  <c r="CR192"/>
  <c r="EZ192" s="1"/>
  <c r="CS192"/>
  <c r="FA192" s="1"/>
  <c r="CT192"/>
  <c r="FB192" s="1"/>
  <c r="CU192"/>
  <c r="CR184"/>
  <c r="EZ184" s="1"/>
  <c r="CS184"/>
  <c r="FA184" s="1"/>
  <c r="CT184"/>
  <c r="FB184" s="1"/>
  <c r="CQ184"/>
  <c r="EN184" s="1"/>
  <c r="ET184" s="1"/>
  <c r="CQ180"/>
  <c r="CR180"/>
  <c r="EZ180" s="1"/>
  <c r="CS180"/>
  <c r="FA180" s="1"/>
  <c r="CT180"/>
  <c r="FB180" s="1"/>
  <c r="CU180"/>
  <c r="EO180" s="1"/>
  <c r="EU180" s="1"/>
  <c r="CQ179"/>
  <c r="CR179"/>
  <c r="EZ179" s="1"/>
  <c r="CS179"/>
  <c r="FA179" s="1"/>
  <c r="CT179"/>
  <c r="FB179" s="1"/>
  <c r="CU179"/>
  <c r="DD179" s="1"/>
  <c r="CQ178"/>
  <c r="CR178"/>
  <c r="EZ178"/>
  <c r="CS178"/>
  <c r="FA178" s="1"/>
  <c r="CT178"/>
  <c r="FB178" s="1"/>
  <c r="CU178"/>
  <c r="DE178" s="1"/>
  <c r="CQ177"/>
  <c r="CR177"/>
  <c r="EZ177" s="1"/>
  <c r="CS177"/>
  <c r="FA177" s="1"/>
  <c r="CT177"/>
  <c r="FB177" s="1"/>
  <c r="CU177"/>
  <c r="DD177" s="1"/>
  <c r="CQ174"/>
  <c r="CR174"/>
  <c r="EZ174" s="1"/>
  <c r="CS174"/>
  <c r="FA174" s="1"/>
  <c r="CT174"/>
  <c r="FB174" s="1"/>
  <c r="CU174"/>
  <c r="CQ170"/>
  <c r="CR170"/>
  <c r="EZ170" s="1"/>
  <c r="CS170"/>
  <c r="FA170" s="1"/>
  <c r="CT170"/>
  <c r="FB170" s="1"/>
  <c r="CU170"/>
  <c r="CQ169"/>
  <c r="CR169"/>
  <c r="EZ169" s="1"/>
  <c r="CS169"/>
  <c r="FA169" s="1"/>
  <c r="CT169"/>
  <c r="FB169" s="1"/>
  <c r="CU169"/>
  <c r="CQ165"/>
  <c r="CR165"/>
  <c r="EZ165" s="1"/>
  <c r="CS165"/>
  <c r="FA165" s="1"/>
  <c r="CT165"/>
  <c r="FB165" s="1"/>
  <c r="CU165"/>
  <c r="CR163"/>
  <c r="EZ163" s="1"/>
  <c r="CS163"/>
  <c r="FA163" s="1"/>
  <c r="CT163"/>
  <c r="FB163" s="1"/>
  <c r="CQ161"/>
  <c r="CR161"/>
  <c r="EZ161" s="1"/>
  <c r="CS161"/>
  <c r="FA161" s="1"/>
  <c r="CT161"/>
  <c r="FB161" s="1"/>
  <c r="CU161"/>
  <c r="CQ160"/>
  <c r="CR160"/>
  <c r="EZ160" s="1"/>
  <c r="CS160"/>
  <c r="FA160" s="1"/>
  <c r="CT160"/>
  <c r="FB160" s="1"/>
  <c r="CU160"/>
  <c r="CQ153"/>
  <c r="CR153"/>
  <c r="EZ153"/>
  <c r="CS153"/>
  <c r="FA153"/>
  <c r="CT153"/>
  <c r="FB153" s="1"/>
  <c r="CU153"/>
  <c r="CQ152"/>
  <c r="CR152"/>
  <c r="EZ152" s="1"/>
  <c r="CS152"/>
  <c r="FA152" s="1"/>
  <c r="CT152"/>
  <c r="FB152" s="1"/>
  <c r="CU152"/>
  <c r="CQ151"/>
  <c r="CR151"/>
  <c r="EZ151" s="1"/>
  <c r="CS151"/>
  <c r="FA151" s="1"/>
  <c r="CT151"/>
  <c r="FB151" s="1"/>
  <c r="CQ150"/>
  <c r="CR150"/>
  <c r="EZ150"/>
  <c r="CS150"/>
  <c r="FA150"/>
  <c r="CT150"/>
  <c r="FB150"/>
  <c r="CU150"/>
  <c r="CQ147"/>
  <c r="CR147"/>
  <c r="EZ147" s="1"/>
  <c r="CS147"/>
  <c r="FA147" s="1"/>
  <c r="CT147"/>
  <c r="FB147" s="1"/>
  <c r="CU147"/>
  <c r="CQ144"/>
  <c r="CR144"/>
  <c r="EZ144" s="1"/>
  <c r="CS144"/>
  <c r="FA144" s="1"/>
  <c r="CT144"/>
  <c r="FB144" s="1"/>
  <c r="CU144"/>
  <c r="CQ143"/>
  <c r="CR143"/>
  <c r="EZ143" s="1"/>
  <c r="CS143"/>
  <c r="FA143" s="1"/>
  <c r="CT143"/>
  <c r="FB143" s="1"/>
  <c r="CU143"/>
  <c r="CQ142"/>
  <c r="CR142"/>
  <c r="EZ142" s="1"/>
  <c r="CS142"/>
  <c r="FA142" s="1"/>
  <c r="CT142"/>
  <c r="FB142" s="1"/>
  <c r="CU142"/>
  <c r="CQ141"/>
  <c r="CR141"/>
  <c r="EZ141" s="1"/>
  <c r="CS141"/>
  <c r="FA141" s="1"/>
  <c r="CT141"/>
  <c r="FB141" s="1"/>
  <c r="CU141"/>
  <c r="CQ140"/>
  <c r="CR140"/>
  <c r="EZ140" s="1"/>
  <c r="CS140"/>
  <c r="FA140" s="1"/>
  <c r="CT140"/>
  <c r="FB140" s="1"/>
  <c r="CU140"/>
  <c r="CQ139"/>
  <c r="CR139"/>
  <c r="EZ139" s="1"/>
  <c r="CS139"/>
  <c r="FA139" s="1"/>
  <c r="CT139"/>
  <c r="FB139" s="1"/>
  <c r="CU139"/>
  <c r="CQ138"/>
  <c r="CR138"/>
  <c r="EZ138" s="1"/>
  <c r="CS138"/>
  <c r="FA138" s="1"/>
  <c r="CT138"/>
  <c r="FB138" s="1"/>
  <c r="CU138"/>
  <c r="CQ136"/>
  <c r="CR136"/>
  <c r="EZ136" s="1"/>
  <c r="CS136"/>
  <c r="FA136" s="1"/>
  <c r="CT136"/>
  <c r="FB136" s="1"/>
  <c r="CU136"/>
  <c r="CQ134"/>
  <c r="CR134"/>
  <c r="EZ134" s="1"/>
  <c r="CS134"/>
  <c r="FA134" s="1"/>
  <c r="CT134"/>
  <c r="FB134" s="1"/>
  <c r="CU134"/>
  <c r="CQ132"/>
  <c r="CR132"/>
  <c r="EZ132" s="1"/>
  <c r="CS132"/>
  <c r="FA132" s="1"/>
  <c r="CT132"/>
  <c r="FB132" s="1"/>
  <c r="CU132"/>
  <c r="CQ130"/>
  <c r="CR130"/>
  <c r="EZ130" s="1"/>
  <c r="CS130"/>
  <c r="FA130" s="1"/>
  <c r="CT130"/>
  <c r="FB130" s="1"/>
  <c r="CU130"/>
  <c r="CQ129"/>
  <c r="CR129"/>
  <c r="EZ129" s="1"/>
  <c r="CS129"/>
  <c r="FA129" s="1"/>
  <c r="CT129"/>
  <c r="FB129" s="1"/>
  <c r="CU129"/>
  <c r="CQ128"/>
  <c r="CR128"/>
  <c r="EZ128" s="1"/>
  <c r="CS128"/>
  <c r="FA128" s="1"/>
  <c r="CT128"/>
  <c r="FB128" s="1"/>
  <c r="CU128"/>
  <c r="CQ126"/>
  <c r="CR126"/>
  <c r="EZ126" s="1"/>
  <c r="CS126"/>
  <c r="FA126" s="1"/>
  <c r="CT126"/>
  <c r="FB126" s="1"/>
  <c r="CU126"/>
  <c r="CQ125"/>
  <c r="CR125"/>
  <c r="EZ125" s="1"/>
  <c r="CS125"/>
  <c r="FA125" s="1"/>
  <c r="CT125"/>
  <c r="FB125" s="1"/>
  <c r="CU125"/>
  <c r="CQ122"/>
  <c r="CR122"/>
  <c r="EZ122" s="1"/>
  <c r="CS122"/>
  <c r="FA122" s="1"/>
  <c r="CT122"/>
  <c r="FB122" s="1"/>
  <c r="CU122"/>
  <c r="CQ121"/>
  <c r="CR121"/>
  <c r="EZ121" s="1"/>
  <c r="CS121"/>
  <c r="FA121" s="1"/>
  <c r="CT121"/>
  <c r="FB121" s="1"/>
  <c r="CU121"/>
  <c r="CQ119"/>
  <c r="CR119"/>
  <c r="EZ119" s="1"/>
  <c r="CS119"/>
  <c r="FA119" s="1"/>
  <c r="CT119"/>
  <c r="FB119" s="1"/>
  <c r="CU119"/>
  <c r="CQ118"/>
  <c r="CR118"/>
  <c r="EZ118" s="1"/>
  <c r="CS118"/>
  <c r="FA118" s="1"/>
  <c r="CT118"/>
  <c r="FB118" s="1"/>
  <c r="CU118"/>
  <c r="CQ116"/>
  <c r="CR116"/>
  <c r="EZ116" s="1"/>
  <c r="CS116"/>
  <c r="FA116" s="1"/>
  <c r="CT116"/>
  <c r="FB116" s="1"/>
  <c r="CU116"/>
  <c r="CQ113"/>
  <c r="CR113"/>
  <c r="EZ113" s="1"/>
  <c r="CS113"/>
  <c r="FA113" s="1"/>
  <c r="CT113"/>
  <c r="FB113" s="1"/>
  <c r="CU113"/>
  <c r="CQ112"/>
  <c r="CR112"/>
  <c r="EZ112" s="1"/>
  <c r="CS112"/>
  <c r="FA112" s="1"/>
  <c r="CT112"/>
  <c r="FB112" s="1"/>
  <c r="CQ110"/>
  <c r="CR110"/>
  <c r="EZ110"/>
  <c r="CS110"/>
  <c r="FA110"/>
  <c r="CT110"/>
  <c r="FB110"/>
  <c r="CU110"/>
  <c r="CQ109"/>
  <c r="CR109"/>
  <c r="EZ109"/>
  <c r="CS109"/>
  <c r="FA109"/>
  <c r="CT109"/>
  <c r="FB109" s="1"/>
  <c r="CU109"/>
  <c r="CQ108"/>
  <c r="CR108"/>
  <c r="EZ108"/>
  <c r="CS108"/>
  <c r="FA108"/>
  <c r="CT108"/>
  <c r="FB108"/>
  <c r="CU108"/>
  <c r="CQ107"/>
  <c r="CR107"/>
  <c r="EZ107"/>
  <c r="CS107"/>
  <c r="FA107"/>
  <c r="CT107"/>
  <c r="FB107"/>
  <c r="CU107"/>
  <c r="CQ106"/>
  <c r="CR106"/>
  <c r="EZ106"/>
  <c r="CS106"/>
  <c r="FA106" s="1"/>
  <c r="CT106"/>
  <c r="FB106" s="1"/>
  <c r="CU106"/>
  <c r="CQ105"/>
  <c r="CR105"/>
  <c r="EZ105"/>
  <c r="CS105"/>
  <c r="FA105"/>
  <c r="CT105"/>
  <c r="FB105"/>
  <c r="CU105"/>
  <c r="CQ102"/>
  <c r="CR102"/>
  <c r="EZ102"/>
  <c r="CS102"/>
  <c r="FA102"/>
  <c r="CT102"/>
  <c r="FB102"/>
  <c r="CU102"/>
  <c r="CQ99"/>
  <c r="CR99"/>
  <c r="EZ99"/>
  <c r="CS99"/>
  <c r="FA99"/>
  <c r="CT99"/>
  <c r="FB99"/>
  <c r="CU99"/>
  <c r="CQ97"/>
  <c r="CR97"/>
  <c r="EZ97"/>
  <c r="CS97"/>
  <c r="FA97"/>
  <c r="CT97"/>
  <c r="FB97" s="1"/>
  <c r="CU97"/>
  <c r="CQ94"/>
  <c r="CR94"/>
  <c r="EZ94"/>
  <c r="CS94"/>
  <c r="FA94"/>
  <c r="CT94"/>
  <c r="FB94"/>
  <c r="CU94"/>
  <c r="CQ92"/>
  <c r="CR92"/>
  <c r="EZ92"/>
  <c r="CS92"/>
  <c r="FA92"/>
  <c r="CT92"/>
  <c r="FB92" s="1"/>
  <c r="CU92"/>
  <c r="CQ90"/>
  <c r="CR90"/>
  <c r="EZ90"/>
  <c r="CS90"/>
  <c r="FA90"/>
  <c r="CT90"/>
  <c r="FB90"/>
  <c r="CU90"/>
  <c r="CQ88"/>
  <c r="CR88"/>
  <c r="EZ88"/>
  <c r="CS88"/>
  <c r="FA88"/>
  <c r="CT88"/>
  <c r="FB88"/>
  <c r="CU88"/>
  <c r="CQ87"/>
  <c r="CR87"/>
  <c r="EZ87"/>
  <c r="CS87"/>
  <c r="FA87" s="1"/>
  <c r="CT87"/>
  <c r="FB87" s="1"/>
  <c r="CU87"/>
  <c r="CQ86"/>
  <c r="CR86"/>
  <c r="EZ86"/>
  <c r="CS86"/>
  <c r="FA86"/>
  <c r="CT86"/>
  <c r="FB86"/>
  <c r="CU86"/>
  <c r="CQ84"/>
  <c r="CR84"/>
  <c r="EZ84"/>
  <c r="CS84"/>
  <c r="FA84" s="1"/>
  <c r="CT84"/>
  <c r="FB84" s="1"/>
  <c r="CU84"/>
  <c r="CQ82"/>
  <c r="CR82"/>
  <c r="EZ82"/>
  <c r="CS82"/>
  <c r="FA82"/>
  <c r="CT82"/>
  <c r="FB82"/>
  <c r="CU82"/>
  <c r="CQ81"/>
  <c r="CR81"/>
  <c r="EZ81"/>
  <c r="CS81"/>
  <c r="FA81" s="1"/>
  <c r="CT81"/>
  <c r="FB81" s="1"/>
  <c r="CU81"/>
  <c r="CQ75"/>
  <c r="CR75"/>
  <c r="EZ75"/>
  <c r="CS75"/>
  <c r="FA75"/>
  <c r="CT75"/>
  <c r="FB75"/>
  <c r="CU75"/>
  <c r="CQ73"/>
  <c r="CR73"/>
  <c r="EZ73"/>
  <c r="CS73"/>
  <c r="FA73"/>
  <c r="CT73"/>
  <c r="FB73"/>
  <c r="CU73"/>
  <c r="CQ72"/>
  <c r="CR72"/>
  <c r="EZ72"/>
  <c r="CS72"/>
  <c r="FA72"/>
  <c r="CT72"/>
  <c r="FB72"/>
  <c r="CU72"/>
  <c r="CQ70"/>
  <c r="CR70"/>
  <c r="EZ70" s="1"/>
  <c r="CS70"/>
  <c r="FA70" s="1"/>
  <c r="CT70"/>
  <c r="FB70" s="1"/>
  <c r="CU70"/>
  <c r="CQ69"/>
  <c r="CR69"/>
  <c r="EZ69"/>
  <c r="CS69"/>
  <c r="FA69"/>
  <c r="CT69"/>
  <c r="FB69"/>
  <c r="CU69"/>
  <c r="CQ64"/>
  <c r="CR64"/>
  <c r="EZ64"/>
  <c r="CS64"/>
  <c r="FA64"/>
  <c r="CT64"/>
  <c r="FB64"/>
  <c r="CU64"/>
  <c r="CQ62"/>
  <c r="CR62"/>
  <c r="EZ62"/>
  <c r="CS62"/>
  <c r="FA62"/>
  <c r="CT62"/>
  <c r="FB62"/>
  <c r="CU62"/>
  <c r="CQ61"/>
  <c r="CR61"/>
  <c r="EZ61"/>
  <c r="CS61"/>
  <c r="FA61"/>
  <c r="CT61"/>
  <c r="FB61"/>
  <c r="CU61"/>
  <c r="CQ59"/>
  <c r="CR59"/>
  <c r="EZ59"/>
  <c r="CS59"/>
  <c r="FA59"/>
  <c r="CT59"/>
  <c r="FB59"/>
  <c r="CU59"/>
  <c r="CQ57"/>
  <c r="CR57"/>
  <c r="EZ57"/>
  <c r="CS57"/>
  <c r="FA57"/>
  <c r="CT57"/>
  <c r="FB57"/>
  <c r="CU57"/>
  <c r="CQ56"/>
  <c r="CR56"/>
  <c r="EZ56"/>
  <c r="CS56"/>
  <c r="FA56"/>
  <c r="CT56"/>
  <c r="FB56"/>
  <c r="CU56"/>
  <c r="CQ46"/>
  <c r="CR46"/>
  <c r="EZ46"/>
  <c r="CS46"/>
  <c r="FA46"/>
  <c r="CT46"/>
  <c r="FB46"/>
  <c r="CU46"/>
  <c r="CQ44"/>
  <c r="CR44"/>
  <c r="EZ44"/>
  <c r="CS44"/>
  <c r="FA44"/>
  <c r="CT44"/>
  <c r="FB44"/>
  <c r="CU44"/>
  <c r="CQ41"/>
  <c r="CR41"/>
  <c r="EZ41"/>
  <c r="CS41"/>
  <c r="FA41"/>
  <c r="CT41"/>
  <c r="FB41"/>
  <c r="CU41"/>
  <c r="CQ40"/>
  <c r="CR40"/>
  <c r="EZ40"/>
  <c r="CS40"/>
  <c r="FA40"/>
  <c r="CT40"/>
  <c r="FB40"/>
  <c r="CU40"/>
  <c r="CQ39"/>
  <c r="CR39"/>
  <c r="EZ39"/>
  <c r="CS39"/>
  <c r="FA39"/>
  <c r="CT39"/>
  <c r="FB39"/>
  <c r="CU39"/>
  <c r="CQ38"/>
  <c r="CR38"/>
  <c r="EZ38"/>
  <c r="CS38"/>
  <c r="FA38"/>
  <c r="CT38"/>
  <c r="FB38"/>
  <c r="CU38"/>
  <c r="CQ36"/>
  <c r="CR36"/>
  <c r="EZ36"/>
  <c r="CS36"/>
  <c r="FA36"/>
  <c r="CT36"/>
  <c r="FB36"/>
  <c r="CU36"/>
  <c r="CQ34"/>
  <c r="CR34"/>
  <c r="EZ34"/>
  <c r="CS34"/>
  <c r="FA34"/>
  <c r="CT34"/>
  <c r="FB34"/>
  <c r="CU34"/>
  <c r="CQ32"/>
  <c r="CR32"/>
  <c r="EZ32"/>
  <c r="CS32"/>
  <c r="FA32"/>
  <c r="CT32"/>
  <c r="FB32"/>
  <c r="CU32"/>
  <c r="CQ29"/>
  <c r="CR29"/>
  <c r="EZ29"/>
  <c r="CS29"/>
  <c r="FA29"/>
  <c r="CT29"/>
  <c r="FB29"/>
  <c r="CU29"/>
  <c r="CQ28"/>
  <c r="CR28"/>
  <c r="EZ28"/>
  <c r="CS28"/>
  <c r="FA28"/>
  <c r="CT28"/>
  <c r="FB28"/>
  <c r="CU28"/>
  <c r="CQ27"/>
  <c r="CR27"/>
  <c r="EZ27" s="1"/>
  <c r="CS27"/>
  <c r="FA27" s="1"/>
  <c r="CT27"/>
  <c r="FB27" s="1"/>
  <c r="CU27"/>
  <c r="CQ25"/>
  <c r="CR25"/>
  <c r="EZ25"/>
  <c r="CS25"/>
  <c r="FA25"/>
  <c r="CT25"/>
  <c r="FB25"/>
  <c r="CU25"/>
  <c r="CS23"/>
  <c r="FA23" s="1"/>
  <c r="CT23"/>
  <c r="FB23" s="1"/>
  <c r="CU23"/>
  <c r="CQ22"/>
  <c r="CR22"/>
  <c r="EZ22" s="1"/>
  <c r="CS22"/>
  <c r="FA22" s="1"/>
  <c r="CT22"/>
  <c r="FB22" s="1"/>
  <c r="CU22"/>
  <c r="CR21"/>
  <c r="EZ21"/>
  <c r="CS21"/>
  <c r="FA21"/>
  <c r="CT21"/>
  <c r="FB21"/>
  <c r="CQ21"/>
  <c r="CQ19"/>
  <c r="CR19"/>
  <c r="EZ19" s="1"/>
  <c r="CS19"/>
  <c r="FA19" s="1"/>
  <c r="CT19"/>
  <c r="FB19" s="1"/>
  <c r="CU19"/>
  <c r="CQ17"/>
  <c r="CR17"/>
  <c r="EZ17"/>
  <c r="CS17"/>
  <c r="FA17"/>
  <c r="CT17"/>
  <c r="FB17"/>
  <c r="CU17"/>
  <c r="CQ16"/>
  <c r="CR16"/>
  <c r="EZ16"/>
  <c r="CS16"/>
  <c r="FA16"/>
  <c r="CT16"/>
  <c r="FB16"/>
  <c r="CU16"/>
  <c r="CQ15"/>
  <c r="CR15"/>
  <c r="EZ15"/>
  <c r="CS15"/>
  <c r="FA15"/>
  <c r="CT15"/>
  <c r="FB15"/>
  <c r="CU15"/>
  <c r="CQ14"/>
  <c r="CR14"/>
  <c r="EZ14"/>
  <c r="CS14"/>
  <c r="FA14"/>
  <c r="CT14"/>
  <c r="FB14"/>
  <c r="CU14"/>
  <c r="CQ13"/>
  <c r="CR13"/>
  <c r="EZ13"/>
  <c r="CS13"/>
  <c r="FA13"/>
  <c r="CT13"/>
  <c r="FB13"/>
  <c r="CU13"/>
  <c r="CQ12"/>
  <c r="CR12"/>
  <c r="EZ12"/>
  <c r="CS12"/>
  <c r="FA12"/>
  <c r="CT12"/>
  <c r="FB12"/>
  <c r="CU12"/>
  <c r="CQ11"/>
  <c r="CR11"/>
  <c r="EZ11"/>
  <c r="CS11"/>
  <c r="FA11"/>
  <c r="CT11"/>
  <c r="FB11"/>
  <c r="CU11"/>
  <c r="EZ120"/>
  <c r="CU112"/>
  <c r="EO104"/>
  <c r="EU104" s="1"/>
  <c r="EP104"/>
  <c r="EV104" s="1"/>
  <c r="EZ104"/>
  <c r="EY104"/>
  <c r="EO95"/>
  <c r="EU95" s="1"/>
  <c r="EP95"/>
  <c r="EV95" s="1"/>
  <c r="FB95"/>
  <c r="EO80"/>
  <c r="EU80"/>
  <c r="EP80"/>
  <c r="EV80"/>
  <c r="FB80"/>
  <c r="CR10"/>
  <c r="FC282"/>
  <c r="FA282"/>
  <c r="EY282"/>
  <c r="CQ257"/>
  <c r="CS237"/>
  <c r="FA237" s="1"/>
  <c r="CQ237"/>
  <c r="CQ233"/>
  <c r="CR233"/>
  <c r="EZ233" s="1"/>
  <c r="CS233"/>
  <c r="FA233" s="1"/>
  <c r="CT233"/>
  <c r="FB233" s="1"/>
  <c r="CU233"/>
  <c r="CQ231"/>
  <c r="CR231"/>
  <c r="EZ231" s="1"/>
  <c r="CS231"/>
  <c r="FA231" s="1"/>
  <c r="CT231"/>
  <c r="FB231" s="1"/>
  <c r="CU231"/>
  <c r="CQ229"/>
  <c r="CR229"/>
  <c r="EZ229" s="1"/>
  <c r="CS229"/>
  <c r="FA229" s="1"/>
  <c r="CT229"/>
  <c r="FB229" s="1"/>
  <c r="CU229"/>
  <c r="CQ227"/>
  <c r="CR227"/>
  <c r="EZ227" s="1"/>
  <c r="CS227"/>
  <c r="FA227" s="1"/>
  <c r="CT227"/>
  <c r="FB227" s="1"/>
  <c r="CU227"/>
  <c r="CQ226"/>
  <c r="CR226"/>
  <c r="EZ226" s="1"/>
  <c r="CS226"/>
  <c r="FA226" s="1"/>
  <c r="CT226"/>
  <c r="FB226" s="1"/>
  <c r="CU226"/>
  <c r="CQ223"/>
  <c r="CR223"/>
  <c r="EZ223" s="1"/>
  <c r="CS223"/>
  <c r="FA223" s="1"/>
  <c r="CT223"/>
  <c r="FB223" s="1"/>
  <c r="CU223"/>
  <c r="CQ221"/>
  <c r="CR221"/>
  <c r="EZ221" s="1"/>
  <c r="CS221"/>
  <c r="FA221" s="1"/>
  <c r="CT221"/>
  <c r="FB221" s="1"/>
  <c r="CU221"/>
  <c r="CQ220"/>
  <c r="CR220"/>
  <c r="EZ220" s="1"/>
  <c r="CS220"/>
  <c r="FA220" s="1"/>
  <c r="CT220"/>
  <c r="FB220" s="1"/>
  <c r="CU220"/>
  <c r="CQ219"/>
  <c r="CR219"/>
  <c r="EZ219"/>
  <c r="CS219"/>
  <c r="FA219" s="1"/>
  <c r="CT219"/>
  <c r="FB219" s="1"/>
  <c r="CU219"/>
  <c r="CQ216"/>
  <c r="CR216"/>
  <c r="EZ216"/>
  <c r="CS216"/>
  <c r="FA216"/>
  <c r="CT216"/>
  <c r="FB216" s="1"/>
  <c r="CU216"/>
  <c r="CQ215"/>
  <c r="CR215"/>
  <c r="EZ215" s="1"/>
  <c r="CS215"/>
  <c r="FA215" s="1"/>
  <c r="CT215"/>
  <c r="FB215" s="1"/>
  <c r="CU215"/>
  <c r="CQ207"/>
  <c r="CR207"/>
  <c r="EZ207" s="1"/>
  <c r="CS207"/>
  <c r="FA207" s="1"/>
  <c r="CT207"/>
  <c r="FB207" s="1"/>
  <c r="CU207"/>
  <c r="CQ204"/>
  <c r="CR204"/>
  <c r="EZ204" s="1"/>
  <c r="CS204"/>
  <c r="FA204" s="1"/>
  <c r="CT204"/>
  <c r="FB204" s="1"/>
  <c r="CU204"/>
  <c r="CQ203"/>
  <c r="CR203"/>
  <c r="EZ203" s="1"/>
  <c r="CS203"/>
  <c r="FA203" s="1"/>
  <c r="CT203"/>
  <c r="FB203" s="1"/>
  <c r="CU203"/>
  <c r="CQ200"/>
  <c r="CR200"/>
  <c r="EZ200" s="1"/>
  <c r="CS200"/>
  <c r="FA200" s="1"/>
  <c r="CT200"/>
  <c r="FB200" s="1"/>
  <c r="CU200"/>
  <c r="CQ196"/>
  <c r="CR196"/>
  <c r="EZ196" s="1"/>
  <c r="CS196"/>
  <c r="FA196" s="1"/>
  <c r="CT196"/>
  <c r="FB196" s="1"/>
  <c r="CU196"/>
  <c r="CQ194"/>
  <c r="CR194"/>
  <c r="EZ194"/>
  <c r="CS194"/>
  <c r="FA194" s="1"/>
  <c r="CT194"/>
  <c r="FB194" s="1"/>
  <c r="CU194"/>
  <c r="CQ191"/>
  <c r="CR191"/>
  <c r="EZ191" s="1"/>
  <c r="CS191"/>
  <c r="FA191" s="1"/>
  <c r="CT191"/>
  <c r="FB191" s="1"/>
  <c r="CU191"/>
  <c r="CQ190"/>
  <c r="CR190"/>
  <c r="EZ190" s="1"/>
  <c r="CS190"/>
  <c r="FA190" s="1"/>
  <c r="CT190"/>
  <c r="FB190" s="1"/>
  <c r="CQ188"/>
  <c r="CR188"/>
  <c r="EZ188" s="1"/>
  <c r="CS188"/>
  <c r="FA188" s="1"/>
  <c r="CT188"/>
  <c r="FB188" s="1"/>
  <c r="CU188"/>
  <c r="EO188" s="1"/>
  <c r="EU188" s="1"/>
  <c r="CQ187"/>
  <c r="CR187"/>
  <c r="EZ187" s="1"/>
  <c r="CS187"/>
  <c r="FA187" s="1"/>
  <c r="CT187"/>
  <c r="FB187" s="1"/>
  <c r="CQ186"/>
  <c r="EN186" s="1"/>
  <c r="ET186" s="1"/>
  <c r="CR186"/>
  <c r="EZ186" s="1"/>
  <c r="CS186"/>
  <c r="FA186" s="1"/>
  <c r="CT186"/>
  <c r="FB186" s="1"/>
  <c r="CU186"/>
  <c r="CQ185"/>
  <c r="EY185" s="1"/>
  <c r="CR185"/>
  <c r="EZ185" s="1"/>
  <c r="CS185"/>
  <c r="FA185" s="1"/>
  <c r="CT185"/>
  <c r="FB185" s="1"/>
  <c r="CU185"/>
  <c r="CQ183"/>
  <c r="EN183" s="1"/>
  <c r="ET183" s="1"/>
  <c r="CR183"/>
  <c r="EZ183"/>
  <c r="CS183"/>
  <c r="FA183" s="1"/>
  <c r="CT183"/>
  <c r="FB183" s="1"/>
  <c r="CU183"/>
  <c r="CQ182"/>
  <c r="EY182" s="1"/>
  <c r="CR182"/>
  <c r="EZ182" s="1"/>
  <c r="CS182"/>
  <c r="FA182" s="1"/>
  <c r="CT182"/>
  <c r="FB182" s="1"/>
  <c r="CU182"/>
  <c r="CQ181"/>
  <c r="EN181" s="1"/>
  <c r="ET181" s="1"/>
  <c r="CR181"/>
  <c r="EZ181" s="1"/>
  <c r="CS181"/>
  <c r="FA181" s="1"/>
  <c r="CT181"/>
  <c r="FB181" s="1"/>
  <c r="CU181"/>
  <c r="CQ175"/>
  <c r="CR175"/>
  <c r="EZ175" s="1"/>
  <c r="CS175"/>
  <c r="FA175" s="1"/>
  <c r="CT175"/>
  <c r="FB175" s="1"/>
  <c r="CU175"/>
  <c r="CQ173"/>
  <c r="CR173"/>
  <c r="EZ173" s="1"/>
  <c r="CS173"/>
  <c r="FA173" s="1"/>
  <c r="CT173"/>
  <c r="FB173" s="1"/>
  <c r="CU173"/>
  <c r="CQ172"/>
  <c r="CR172"/>
  <c r="EZ172" s="1"/>
  <c r="CS172"/>
  <c r="FA172" s="1"/>
  <c r="CT172"/>
  <c r="FB172" s="1"/>
  <c r="CU172"/>
  <c r="CQ171"/>
  <c r="CR171"/>
  <c r="EZ171" s="1"/>
  <c r="CS171"/>
  <c r="FA171" s="1"/>
  <c r="CT171"/>
  <c r="FB171" s="1"/>
  <c r="CU171"/>
  <c r="CQ168"/>
  <c r="CR168"/>
  <c r="EZ168" s="1"/>
  <c r="CS168"/>
  <c r="FA168" s="1"/>
  <c r="CT168"/>
  <c r="FB168" s="1"/>
  <c r="CU168"/>
  <c r="CQ167"/>
  <c r="CR167"/>
  <c r="EZ167" s="1"/>
  <c r="CS167"/>
  <c r="FA167" s="1"/>
  <c r="CT167"/>
  <c r="FB167" s="1"/>
  <c r="CU167"/>
  <c r="CQ166"/>
  <c r="CR166"/>
  <c r="EZ166" s="1"/>
  <c r="CS166"/>
  <c r="FA166" s="1"/>
  <c r="CT166"/>
  <c r="FB166" s="1"/>
  <c r="CU166"/>
  <c r="CQ162"/>
  <c r="CR162"/>
  <c r="EZ162" s="1"/>
  <c r="CS162"/>
  <c r="FA162" s="1"/>
  <c r="CT162"/>
  <c r="FB162" s="1"/>
  <c r="CU162"/>
  <c r="CR159"/>
  <c r="EZ159" s="1"/>
  <c r="CS159"/>
  <c r="FA159" s="1"/>
  <c r="CT159"/>
  <c r="FB159" s="1"/>
  <c r="CQ158"/>
  <c r="CR158"/>
  <c r="EZ158" s="1"/>
  <c r="CS158"/>
  <c r="FA158" s="1"/>
  <c r="CT158"/>
  <c r="FB158" s="1"/>
  <c r="CU158"/>
  <c r="CQ157"/>
  <c r="CR157"/>
  <c r="EZ157" s="1"/>
  <c r="CS157"/>
  <c r="FA157" s="1"/>
  <c r="CT157"/>
  <c r="FB157" s="1"/>
  <c r="CU157"/>
  <c r="CQ156"/>
  <c r="CR156"/>
  <c r="EZ156"/>
  <c r="CS156"/>
  <c r="FA156"/>
  <c r="CT156"/>
  <c r="FB156"/>
  <c r="CU156"/>
  <c r="CQ155"/>
  <c r="CR155"/>
  <c r="EZ155"/>
  <c r="CS155"/>
  <c r="FA155" s="1"/>
  <c r="CT155"/>
  <c r="FB155" s="1"/>
  <c r="CU155"/>
  <c r="CQ149"/>
  <c r="CR149"/>
  <c r="EZ149"/>
  <c r="CS149"/>
  <c r="FA149" s="1"/>
  <c r="CT149"/>
  <c r="FB149" s="1"/>
  <c r="CU149"/>
  <c r="CQ146"/>
  <c r="CR146"/>
  <c r="EZ146"/>
  <c r="CS146"/>
  <c r="FA146" s="1"/>
  <c r="CT146"/>
  <c r="FB146" s="1"/>
  <c r="CU146"/>
  <c r="CQ145"/>
  <c r="CR145"/>
  <c r="EZ145"/>
  <c r="CS145"/>
  <c r="FA145"/>
  <c r="CT145"/>
  <c r="FB145" s="1"/>
  <c r="CU145"/>
  <c r="CQ135"/>
  <c r="CR135"/>
  <c r="EZ135" s="1"/>
  <c r="CS135"/>
  <c r="FA135" s="1"/>
  <c r="CT135"/>
  <c r="FB135" s="1"/>
  <c r="CU135"/>
  <c r="CQ133"/>
  <c r="CR133"/>
  <c r="EZ133" s="1"/>
  <c r="CS133"/>
  <c r="FA133" s="1"/>
  <c r="CT133"/>
  <c r="FB133" s="1"/>
  <c r="CU133"/>
  <c r="CQ131"/>
  <c r="CR131"/>
  <c r="EZ131" s="1"/>
  <c r="CS131"/>
  <c r="FA131" s="1"/>
  <c r="CT131"/>
  <c r="FB131" s="1"/>
  <c r="CU131"/>
  <c r="CQ127"/>
  <c r="CR127"/>
  <c r="EZ127" s="1"/>
  <c r="CS127"/>
  <c r="FA127" s="1"/>
  <c r="CT127"/>
  <c r="FB127" s="1"/>
  <c r="CU127"/>
  <c r="CQ124"/>
  <c r="CR124"/>
  <c r="EZ124" s="1"/>
  <c r="CS124"/>
  <c r="FA124" s="1"/>
  <c r="CT124"/>
  <c r="FB124" s="1"/>
  <c r="CU124"/>
  <c r="CQ123"/>
  <c r="CR123"/>
  <c r="EZ123" s="1"/>
  <c r="CS123"/>
  <c r="FA123" s="1"/>
  <c r="CT123"/>
  <c r="FB123" s="1"/>
  <c r="CU123"/>
  <c r="CQ117"/>
  <c r="CR117"/>
  <c r="EZ117" s="1"/>
  <c r="CS117"/>
  <c r="FA117" s="1"/>
  <c r="CT117"/>
  <c r="FB117" s="1"/>
  <c r="CU117"/>
  <c r="CQ115"/>
  <c r="CR115"/>
  <c r="EZ115" s="1"/>
  <c r="CS115"/>
  <c r="FA115" s="1"/>
  <c r="CT115"/>
  <c r="FB115" s="1"/>
  <c r="CU115"/>
  <c r="CQ114"/>
  <c r="CR114"/>
  <c r="EZ114" s="1"/>
  <c r="CS114"/>
  <c r="FA114" s="1"/>
  <c r="CT114"/>
  <c r="FB114" s="1"/>
  <c r="CU114"/>
  <c r="CQ111"/>
  <c r="CR111"/>
  <c r="EZ111" s="1"/>
  <c r="CS111"/>
  <c r="FA111" s="1"/>
  <c r="CT111"/>
  <c r="FB111" s="1"/>
  <c r="CU111"/>
  <c r="CQ103"/>
  <c r="CR103"/>
  <c r="EZ103" s="1"/>
  <c r="CS103"/>
  <c r="FA103" s="1"/>
  <c r="CT103"/>
  <c r="FB103" s="1"/>
  <c r="CU103"/>
  <c r="CQ101"/>
  <c r="CR101"/>
  <c r="EZ101" s="1"/>
  <c r="CS101"/>
  <c r="FA101" s="1"/>
  <c r="CT101"/>
  <c r="FB101" s="1"/>
  <c r="CU101"/>
  <c r="CQ100"/>
  <c r="CR100"/>
  <c r="EZ100" s="1"/>
  <c r="CS100"/>
  <c r="FA100" s="1"/>
  <c r="CT100"/>
  <c r="FB100" s="1"/>
  <c r="CU100"/>
  <c r="CQ98"/>
  <c r="CR98"/>
  <c r="EZ98" s="1"/>
  <c r="CS98"/>
  <c r="FA98" s="1"/>
  <c r="CT98"/>
  <c r="FB98" s="1"/>
  <c r="CU98"/>
  <c r="CQ96"/>
  <c r="CR96"/>
  <c r="EZ96" s="1"/>
  <c r="CS96"/>
  <c r="FA96" s="1"/>
  <c r="CT96"/>
  <c r="FB96" s="1"/>
  <c r="CU96"/>
  <c r="CQ93"/>
  <c r="CR93"/>
  <c r="EZ93" s="1"/>
  <c r="CS93"/>
  <c r="FA93" s="1"/>
  <c r="CT93"/>
  <c r="FB93" s="1"/>
  <c r="CU93"/>
  <c r="CQ91"/>
  <c r="CR91"/>
  <c r="EZ91" s="1"/>
  <c r="CS91"/>
  <c r="FA91" s="1"/>
  <c r="CT91"/>
  <c r="FB91" s="1"/>
  <c r="CU91"/>
  <c r="CQ89"/>
  <c r="CR89"/>
  <c r="EZ89" s="1"/>
  <c r="CS89"/>
  <c r="FA89" s="1"/>
  <c r="CT89"/>
  <c r="FB89" s="1"/>
  <c r="CU89"/>
  <c r="CQ85"/>
  <c r="CR85"/>
  <c r="EZ85" s="1"/>
  <c r="CS85"/>
  <c r="FA85" s="1"/>
  <c r="CT85"/>
  <c r="FB85" s="1"/>
  <c r="CU85"/>
  <c r="CQ83"/>
  <c r="CR83"/>
  <c r="EZ83" s="1"/>
  <c r="CS83"/>
  <c r="FA83" s="1"/>
  <c r="CT83"/>
  <c r="FB83" s="1"/>
  <c r="CU83"/>
  <c r="CQ79"/>
  <c r="CR79"/>
  <c r="EZ79" s="1"/>
  <c r="CS79"/>
  <c r="FA79" s="1"/>
  <c r="CT79"/>
  <c r="FB79" s="1"/>
  <c r="CU79"/>
  <c r="CQ78"/>
  <c r="CR78"/>
  <c r="EZ78" s="1"/>
  <c r="CS78"/>
  <c r="FA78" s="1"/>
  <c r="CT78"/>
  <c r="FB78" s="1"/>
  <c r="CU78"/>
  <c r="CQ77"/>
  <c r="CR77"/>
  <c r="EZ77" s="1"/>
  <c r="CS77"/>
  <c r="FA77" s="1"/>
  <c r="CT77"/>
  <c r="FB77" s="1"/>
  <c r="CU77"/>
  <c r="CQ76"/>
  <c r="CR76"/>
  <c r="EZ76" s="1"/>
  <c r="CS76"/>
  <c r="FA76" s="1"/>
  <c r="CT76"/>
  <c r="FB76" s="1"/>
  <c r="CU76"/>
  <c r="CQ74"/>
  <c r="CR74"/>
  <c r="EZ74" s="1"/>
  <c r="CS74"/>
  <c r="FA74" s="1"/>
  <c r="CT74"/>
  <c r="FB74" s="1"/>
  <c r="CU74"/>
  <c r="CQ71"/>
  <c r="CR71"/>
  <c r="EZ71" s="1"/>
  <c r="CS71"/>
  <c r="FA71" s="1"/>
  <c r="CT71"/>
  <c r="FB71" s="1"/>
  <c r="CU71"/>
  <c r="CQ68"/>
  <c r="CR68"/>
  <c r="EZ68" s="1"/>
  <c r="CS68"/>
  <c r="FA68" s="1"/>
  <c r="CT68"/>
  <c r="FB68" s="1"/>
  <c r="CU68"/>
  <c r="CQ67"/>
  <c r="CR67"/>
  <c r="EZ67" s="1"/>
  <c r="CS67"/>
  <c r="FA67" s="1"/>
  <c r="CT67"/>
  <c r="FB67" s="1"/>
  <c r="CU67"/>
  <c r="CQ65"/>
  <c r="CR65"/>
  <c r="EZ65" s="1"/>
  <c r="CS65"/>
  <c r="FA65" s="1"/>
  <c r="CT65"/>
  <c r="FB65" s="1"/>
  <c r="CU65"/>
  <c r="CQ63"/>
  <c r="CR63"/>
  <c r="EZ63" s="1"/>
  <c r="CS63"/>
  <c r="FA63" s="1"/>
  <c r="CT63"/>
  <c r="FB63" s="1"/>
  <c r="CU63"/>
  <c r="CQ60"/>
  <c r="CR60"/>
  <c r="EZ60" s="1"/>
  <c r="CS60"/>
  <c r="FA60" s="1"/>
  <c r="CT60"/>
  <c r="FB60" s="1"/>
  <c r="CU60"/>
  <c r="CQ58"/>
  <c r="CR58"/>
  <c r="EZ58" s="1"/>
  <c r="CS58"/>
  <c r="FA58" s="1"/>
  <c r="CT58"/>
  <c r="FB58" s="1"/>
  <c r="CU58"/>
  <c r="CQ55"/>
  <c r="CR55"/>
  <c r="EZ55" s="1"/>
  <c r="CS55"/>
  <c r="FA55" s="1"/>
  <c r="CT55"/>
  <c r="FB55" s="1"/>
  <c r="CU55"/>
  <c r="CQ54"/>
  <c r="CR54"/>
  <c r="EZ54" s="1"/>
  <c r="CS54"/>
  <c r="FA54" s="1"/>
  <c r="CT54"/>
  <c r="FB54" s="1"/>
  <c r="CU54"/>
  <c r="CQ53"/>
  <c r="CR53"/>
  <c r="EZ53" s="1"/>
  <c r="CS53"/>
  <c r="FA53" s="1"/>
  <c r="CT53"/>
  <c r="FB53" s="1"/>
  <c r="CU53"/>
  <c r="CQ52"/>
  <c r="CR52"/>
  <c r="EZ52" s="1"/>
  <c r="CS52"/>
  <c r="FA52" s="1"/>
  <c r="CT52"/>
  <c r="FB52" s="1"/>
  <c r="CU52"/>
  <c r="CQ50"/>
  <c r="CR50"/>
  <c r="EZ50" s="1"/>
  <c r="CS50"/>
  <c r="FA50" s="1"/>
  <c r="CT50"/>
  <c r="FB50" s="1"/>
  <c r="CU50"/>
  <c r="CQ49"/>
  <c r="CR49"/>
  <c r="EZ49" s="1"/>
  <c r="CS49"/>
  <c r="FA49" s="1"/>
  <c r="CT49"/>
  <c r="FB49" s="1"/>
  <c r="CU49"/>
  <c r="CQ48"/>
  <c r="CR48"/>
  <c r="EZ48" s="1"/>
  <c r="CS48"/>
  <c r="FA48" s="1"/>
  <c r="CT48"/>
  <c r="FB48" s="1"/>
  <c r="CU48"/>
  <c r="CQ47"/>
  <c r="CR47"/>
  <c r="EZ47" s="1"/>
  <c r="CS47"/>
  <c r="FA47" s="1"/>
  <c r="CT47"/>
  <c r="FB47" s="1"/>
  <c r="CU47"/>
  <c r="CQ45"/>
  <c r="CR45"/>
  <c r="EZ45" s="1"/>
  <c r="CS45"/>
  <c r="FA45" s="1"/>
  <c r="CT45"/>
  <c r="FB45" s="1"/>
  <c r="CU45"/>
  <c r="CQ43"/>
  <c r="CR43"/>
  <c r="EZ43" s="1"/>
  <c r="CS43"/>
  <c r="FA43" s="1"/>
  <c r="CT43"/>
  <c r="FB43" s="1"/>
  <c r="CU43"/>
  <c r="CQ37"/>
  <c r="CR37"/>
  <c r="EZ37" s="1"/>
  <c r="CS37"/>
  <c r="FA37" s="1"/>
  <c r="CT37"/>
  <c r="FB37" s="1"/>
  <c r="CU37"/>
  <c r="CQ35"/>
  <c r="CR35"/>
  <c r="EZ35" s="1"/>
  <c r="CS35"/>
  <c r="FA35" s="1"/>
  <c r="CT35"/>
  <c r="FB35" s="1"/>
  <c r="CU35"/>
  <c r="CQ33"/>
  <c r="CR33"/>
  <c r="EZ33" s="1"/>
  <c r="CS33"/>
  <c r="FA33" s="1"/>
  <c r="CT33"/>
  <c r="FB33" s="1"/>
  <c r="CU33"/>
  <c r="CQ31"/>
  <c r="CR31"/>
  <c r="EZ31" s="1"/>
  <c r="CS31"/>
  <c r="FA31" s="1"/>
  <c r="CT31"/>
  <c r="FB31" s="1"/>
  <c r="CU31"/>
  <c r="CQ26"/>
  <c r="CR26"/>
  <c r="EZ26" s="1"/>
  <c r="CS26"/>
  <c r="FA26" s="1"/>
  <c r="CT26"/>
  <c r="FB26" s="1"/>
  <c r="CU26"/>
  <c r="CV26" s="1"/>
  <c r="CQ24"/>
  <c r="CR24"/>
  <c r="EZ24" s="1"/>
  <c r="CS24"/>
  <c r="FA24" s="1"/>
  <c r="CT24"/>
  <c r="FB24" s="1"/>
  <c r="CU24"/>
  <c r="CQ20"/>
  <c r="CR20"/>
  <c r="EZ20" s="1"/>
  <c r="CS20"/>
  <c r="FA20" s="1"/>
  <c r="CT20"/>
  <c r="FB20" s="1"/>
  <c r="CU20"/>
  <c r="CV20" s="1"/>
  <c r="CU228"/>
  <c r="V219"/>
  <c r="U218"/>
  <c r="R218"/>
  <c r="BG216"/>
  <c r="M216"/>
  <c r="BG214"/>
  <c r="BG212"/>
  <c r="CH211"/>
  <c r="CN211"/>
  <c r="CF211"/>
  <c r="CL211"/>
  <c r="BG211"/>
  <c r="BG210"/>
  <c r="M210"/>
  <c r="BG209"/>
  <c r="T209"/>
  <c r="M209"/>
  <c r="CE208"/>
  <c r="CK208"/>
  <c r="CX207"/>
  <c r="V207"/>
  <c r="T207"/>
  <c r="CH206"/>
  <c r="CN206" s="1"/>
  <c r="CF206"/>
  <c r="CL206" s="1"/>
  <c r="BG206"/>
  <c r="BG205"/>
  <c r="CX200"/>
  <c r="V200"/>
  <c r="T200"/>
  <c r="M198"/>
  <c r="CG197"/>
  <c r="CM197" s="1"/>
  <c r="CF197"/>
  <c r="CL197" s="1"/>
  <c r="CE197"/>
  <c r="CK197" s="1"/>
  <c r="CU190"/>
  <c r="FC190" s="1"/>
  <c r="V188"/>
  <c r="U186"/>
  <c r="S186"/>
  <c r="N186"/>
  <c r="L186"/>
  <c r="CG184"/>
  <c r="CM184" s="1"/>
  <c r="CE184"/>
  <c r="CK184" s="1"/>
  <c r="CO184"/>
  <c r="CP184" s="1"/>
  <c r="CD184"/>
  <c r="CJ184" s="1"/>
  <c r="M184"/>
  <c r="V181"/>
  <c r="T181"/>
  <c r="CE180"/>
  <c r="CK180"/>
  <c r="CD180"/>
  <c r="CJ180"/>
  <c r="CO180"/>
  <c r="CP180" s="1"/>
  <c r="CE179"/>
  <c r="CK179" s="1"/>
  <c r="CD179"/>
  <c r="CJ179" s="1"/>
  <c r="CO179"/>
  <c r="CP179" s="1"/>
  <c r="CG178"/>
  <c r="CM178"/>
  <c r="CE178"/>
  <c r="CK178"/>
  <c r="CH177"/>
  <c r="CN177"/>
  <c r="CF177"/>
  <c r="CL177"/>
  <c r="BG177"/>
  <c r="M177"/>
  <c r="EO176"/>
  <c r="EU176"/>
  <c r="T174"/>
  <c r="M174"/>
  <c r="BH172"/>
  <c r="CO172"/>
  <c r="CP172" s="1"/>
  <c r="M172"/>
  <c r="N171"/>
  <c r="L171"/>
  <c r="CO169"/>
  <c r="CP169" s="1"/>
  <c r="BG168"/>
  <c r="N168"/>
  <c r="L168"/>
  <c r="CH166"/>
  <c r="CN166"/>
  <c r="CF166"/>
  <c r="CL166"/>
  <c r="BG166"/>
  <c r="CO165"/>
  <c r="CP165" s="1"/>
  <c r="CG163"/>
  <c r="CM163"/>
  <c r="CF163"/>
  <c r="CL163"/>
  <c r="CD163"/>
  <c r="CJ163"/>
  <c r="CE163"/>
  <c r="CK163"/>
  <c r="CE161"/>
  <c r="CK161"/>
  <c r="CD161"/>
  <c r="CJ161"/>
  <c r="CO161"/>
  <c r="CP161" s="1"/>
  <c r="CG160"/>
  <c r="CM160" s="1"/>
  <c r="CE160"/>
  <c r="CK160" s="1"/>
  <c r="U156"/>
  <c r="S156"/>
  <c r="N156"/>
  <c r="L156"/>
  <c r="CG154"/>
  <c r="CM154" s="1"/>
  <c r="CE154"/>
  <c r="CK154" s="1"/>
  <c r="CD154"/>
  <c r="CJ154" s="1"/>
  <c r="CG153"/>
  <c r="CM153" s="1"/>
  <c r="CF153"/>
  <c r="CL153" s="1"/>
  <c r="CD153"/>
  <c r="CJ153" s="1"/>
  <c r="T153"/>
  <c r="M153"/>
  <c r="CX152"/>
  <c r="CE152"/>
  <c r="CK152"/>
  <c r="CD152"/>
  <c r="CJ152"/>
  <c r="U152"/>
  <c r="S152"/>
  <c r="N152"/>
  <c r="L152"/>
  <c r="CH151"/>
  <c r="CN151"/>
  <c r="CF151"/>
  <c r="CL151"/>
  <c r="CO151"/>
  <c r="CP151" s="1"/>
  <c r="CG151"/>
  <c r="CM151" s="1"/>
  <c r="V151"/>
  <c r="FA148"/>
  <c r="BG147"/>
  <c r="V146"/>
  <c r="CD145"/>
  <c r="CJ145" s="1"/>
  <c r="BH144"/>
  <c r="CO144" s="1"/>
  <c r="CP144" s="1"/>
  <c r="U144"/>
  <c r="S144"/>
  <c r="N144"/>
  <c r="L144"/>
  <c r="CH143"/>
  <c r="CN143" s="1"/>
  <c r="CF143"/>
  <c r="CL143" s="1"/>
  <c r="BG143"/>
  <c r="CG142"/>
  <c r="CM142"/>
  <c r="CE142"/>
  <c r="CK142"/>
  <c r="CO141"/>
  <c r="CP141" s="1"/>
  <c r="BG140"/>
  <c r="BG139"/>
  <c r="T139"/>
  <c r="M139"/>
  <c r="EQ137"/>
  <c r="BH136"/>
  <c r="CO136"/>
  <c r="CP136" s="1"/>
  <c r="BG135"/>
  <c r="CX133"/>
  <c r="V133"/>
  <c r="N131"/>
  <c r="L131"/>
  <c r="CX130"/>
  <c r="U130"/>
  <c r="S130"/>
  <c r="N130"/>
  <c r="L130"/>
  <c r="BG127"/>
  <c r="U127"/>
  <c r="S127"/>
  <c r="N127"/>
  <c r="L127"/>
  <c r="CH126"/>
  <c r="CN126"/>
  <c r="CE126"/>
  <c r="CK126"/>
  <c r="CO125"/>
  <c r="CP125"/>
  <c r="U125"/>
  <c r="S125"/>
  <c r="BG124"/>
  <c r="V124"/>
  <c r="T124"/>
  <c r="CH123"/>
  <c r="CN123" s="1"/>
  <c r="CF123"/>
  <c r="CL123" s="1"/>
  <c r="BG123"/>
  <c r="CO122"/>
  <c r="CP122"/>
  <c r="CO121"/>
  <c r="CP121"/>
  <c r="EQ120"/>
  <c r="CO119"/>
  <c r="CP119" s="1"/>
  <c r="M118"/>
  <c r="CE116"/>
  <c r="CK116"/>
  <c r="BG114"/>
  <c r="CO113"/>
  <c r="CP113" s="1"/>
  <c r="BG112"/>
  <c r="CD112"/>
  <c r="CJ112"/>
  <c r="CO112"/>
  <c r="CP112"/>
  <c r="M111"/>
  <c r="CH110"/>
  <c r="CN110" s="1"/>
  <c r="CF110"/>
  <c r="CL110" s="1"/>
  <c r="BG110"/>
  <c r="M109"/>
  <c r="CO108"/>
  <c r="CP108" s="1"/>
  <c r="CO107"/>
  <c r="CP107" s="1"/>
  <c r="CO105"/>
  <c r="CP105" s="1"/>
  <c r="FC104"/>
  <c r="FA104"/>
  <c r="ER104"/>
  <c r="EX104" s="1"/>
  <c r="CX103"/>
  <c r="CH103"/>
  <c r="CN103"/>
  <c r="CF103"/>
  <c r="CL103"/>
  <c r="BG103"/>
  <c r="U103"/>
  <c r="S103"/>
  <c r="N103"/>
  <c r="L103"/>
  <c r="BG101"/>
  <c r="BG100"/>
  <c r="CO99"/>
  <c r="CP99" s="1"/>
  <c r="M98"/>
  <c r="CE97"/>
  <c r="CK97"/>
  <c r="CD97"/>
  <c r="CJ97"/>
  <c r="ER95"/>
  <c r="BG94"/>
  <c r="T94"/>
  <c r="M94"/>
  <c r="BG92"/>
  <c r="M91"/>
  <c r="CH90"/>
  <c r="CN90"/>
  <c r="CF90"/>
  <c r="CL90"/>
  <c r="BG90"/>
  <c r="CX89"/>
  <c r="V89"/>
  <c r="T89"/>
  <c r="CH88"/>
  <c r="CN88"/>
  <c r="CF88"/>
  <c r="CL88"/>
  <c r="BG88"/>
  <c r="BG87"/>
  <c r="M87"/>
  <c r="BG86"/>
  <c r="T86"/>
  <c r="M86"/>
  <c r="BG84"/>
  <c r="T82"/>
  <c r="M82"/>
  <c r="CE81"/>
  <c r="CK81" s="1"/>
  <c r="CD81"/>
  <c r="CJ81" s="1"/>
  <c r="ER80"/>
  <c r="CX79"/>
  <c r="CH79"/>
  <c r="CN79" s="1"/>
  <c r="CF79"/>
  <c r="CL79" s="1"/>
  <c r="BG79"/>
  <c r="U79"/>
  <c r="S79"/>
  <c r="N79"/>
  <c r="L79"/>
  <c r="BG77"/>
  <c r="U73"/>
  <c r="S73"/>
  <c r="BG72"/>
  <c r="BG68"/>
  <c r="BG65"/>
  <c r="V65"/>
  <c r="T65"/>
  <c r="CO64"/>
  <c r="CP64"/>
  <c r="BG63"/>
  <c r="M63"/>
  <c r="CX62"/>
  <c r="CH62"/>
  <c r="CN62" s="1"/>
  <c r="U62"/>
  <c r="S62"/>
  <c r="N62"/>
  <c r="L62"/>
  <c r="CX61"/>
  <c r="CO61"/>
  <c r="CP61"/>
  <c r="U61"/>
  <c r="R61"/>
  <c r="CH60"/>
  <c r="CN60"/>
  <c r="CF60"/>
  <c r="CL60"/>
  <c r="BG60"/>
  <c r="BG59"/>
  <c r="CH58"/>
  <c r="CN58"/>
  <c r="CF58"/>
  <c r="CL58"/>
  <c r="BG58"/>
  <c r="U58"/>
  <c r="S58"/>
  <c r="N58"/>
  <c r="L58"/>
  <c r="BG55"/>
  <c r="N54"/>
  <c r="L54"/>
  <c r="BG53"/>
  <c r="M52"/>
  <c r="EO51"/>
  <c r="EU51"/>
  <c r="BH49"/>
  <c r="CO49"/>
  <c r="CP49" s="1"/>
  <c r="V47"/>
  <c r="T47"/>
  <c r="BG46"/>
  <c r="CO46"/>
  <c r="CP46"/>
  <c r="CH45"/>
  <c r="CN45"/>
  <c r="CO44"/>
  <c r="CP44"/>
  <c r="T44"/>
  <c r="N44"/>
  <c r="L44"/>
  <c r="U29"/>
  <c r="S29"/>
  <c r="N29"/>
  <c r="L29"/>
  <c r="CX28"/>
  <c r="CO28"/>
  <c r="CP28"/>
  <c r="U28"/>
  <c r="R28"/>
  <c r="CO27"/>
  <c r="CP27" s="1"/>
  <c r="BG26"/>
  <c r="CO25"/>
  <c r="CP25" s="1"/>
  <c r="M24"/>
  <c r="CX21"/>
  <c r="CE21"/>
  <c r="CK21" s="1"/>
  <c r="V21"/>
  <c r="V20"/>
  <c r="CX14"/>
  <c r="R14"/>
  <c r="K14"/>
  <c r="CX13"/>
  <c r="U13"/>
  <c r="S13"/>
  <c r="N13"/>
  <c r="L13"/>
  <c r="CH12"/>
  <c r="CN12" s="1"/>
  <c r="CF12"/>
  <c r="CL12" s="1"/>
  <c r="BG12"/>
  <c r="R12"/>
  <c r="K12"/>
  <c r="R11"/>
  <c r="K11"/>
  <c r="CQ10"/>
  <c r="CU10"/>
  <c r="DD10" s="1"/>
  <c r="CT10"/>
  <c r="EQ10" s="1"/>
  <c r="CS10"/>
  <c r="EP10"/>
  <c r="EV10" s="1"/>
  <c r="CQ289"/>
  <c r="EY289" s="1"/>
  <c r="FB282"/>
  <c r="EZ282"/>
  <c r="CS289"/>
  <c r="FA289"/>
  <c r="CR289"/>
  <c r="EZ289" s="1"/>
  <c r="CR237"/>
  <c r="EZ237" s="1"/>
  <c r="FB201"/>
  <c r="EZ201"/>
  <c r="FC189"/>
  <c r="FA189"/>
  <c r="EY189"/>
  <c r="FC201"/>
  <c r="FA201"/>
  <c r="EY201"/>
  <c r="FB189"/>
  <c r="EZ189"/>
  <c r="CQ163"/>
  <c r="EN163" s="1"/>
  <c r="ET163" s="1"/>
  <c r="CR154"/>
  <c r="EZ154" s="1"/>
  <c r="CQ159"/>
  <c r="EY159" s="1"/>
  <c r="CT154"/>
  <c r="FB154"/>
  <c r="CS154"/>
  <c r="FA154" s="1"/>
  <c r="CQ154"/>
  <c r="EY154" s="1"/>
  <c r="CQ23"/>
  <c r="EY23"/>
  <c r="CR23"/>
  <c r="EZ23"/>
  <c r="EN23"/>
  <c r="ET23"/>
  <c r="FC10"/>
  <c r="DF10"/>
  <c r="DE190"/>
  <c r="CV190"/>
  <c r="FC20"/>
  <c r="DD20"/>
  <c r="DH20"/>
  <c r="DE20"/>
  <c r="EQ20"/>
  <c r="EY20"/>
  <c r="EN20"/>
  <c r="ET20" s="1"/>
  <c r="FC26"/>
  <c r="DD26"/>
  <c r="DG26"/>
  <c r="DH26"/>
  <c r="EO26"/>
  <c r="EU26"/>
  <c r="DF26"/>
  <c r="DE26"/>
  <c r="EP26"/>
  <c r="EV26"/>
  <c r="ER26"/>
  <c r="EQ26"/>
  <c r="EY26"/>
  <c r="EN26"/>
  <c r="ET26" s="1"/>
  <c r="FC33"/>
  <c r="DG33"/>
  <c r="DH33"/>
  <c r="DF33"/>
  <c r="ER33"/>
  <c r="DD33"/>
  <c r="EQ33"/>
  <c r="EP33"/>
  <c r="EV33"/>
  <c r="DE33"/>
  <c r="EO33"/>
  <c r="EU33" s="1"/>
  <c r="CV33"/>
  <c r="EY33"/>
  <c r="EN33"/>
  <c r="ET33" s="1"/>
  <c r="FC37"/>
  <c r="EP37"/>
  <c r="EV37"/>
  <c r="ER37"/>
  <c r="DG37"/>
  <c r="DF37"/>
  <c r="CV37"/>
  <c r="DD37"/>
  <c r="EQ37"/>
  <c r="EO37"/>
  <c r="EU37" s="1"/>
  <c r="DE37"/>
  <c r="DH37"/>
  <c r="EY37"/>
  <c r="EN37"/>
  <c r="ET37" s="1"/>
  <c r="FC45"/>
  <c r="CV45"/>
  <c r="DG45"/>
  <c r="DF45"/>
  <c r="DD45"/>
  <c r="EP45"/>
  <c r="EV45"/>
  <c r="DE45"/>
  <c r="EO45"/>
  <c r="EU45" s="1"/>
  <c r="EQ45"/>
  <c r="ER45"/>
  <c r="DH45"/>
  <c r="EY45"/>
  <c r="EN45"/>
  <c r="ET45" s="1"/>
  <c r="FC48"/>
  <c r="DF48"/>
  <c r="CV48"/>
  <c r="ER48"/>
  <c r="DG48"/>
  <c r="EO48"/>
  <c r="EU48"/>
  <c r="EQ48"/>
  <c r="EP48"/>
  <c r="EV48" s="1"/>
  <c r="DD48"/>
  <c r="DH48"/>
  <c r="DE48"/>
  <c r="EY48"/>
  <c r="EN48"/>
  <c r="ET48" s="1"/>
  <c r="FC50"/>
  <c r="DF50"/>
  <c r="EP50"/>
  <c r="EV50" s="1"/>
  <c r="ER50"/>
  <c r="DE50"/>
  <c r="EO50"/>
  <c r="EU50" s="1"/>
  <c r="EQ50"/>
  <c r="DD50"/>
  <c r="DH50"/>
  <c r="CV50"/>
  <c r="DG50"/>
  <c r="EY50"/>
  <c r="EN50"/>
  <c r="ET50" s="1"/>
  <c r="FC53"/>
  <c r="DF53"/>
  <c r="ER53"/>
  <c r="DH53"/>
  <c r="DE53"/>
  <c r="CV53"/>
  <c r="EP53"/>
  <c r="EV53" s="1"/>
  <c r="EQ53"/>
  <c r="DD53"/>
  <c r="EO53"/>
  <c r="EU53" s="1"/>
  <c r="DG53"/>
  <c r="EY53"/>
  <c r="EN53"/>
  <c r="ET53" s="1"/>
  <c r="FC55"/>
  <c r="CV55"/>
  <c r="DD55"/>
  <c r="EP55"/>
  <c r="EV55"/>
  <c r="DE55"/>
  <c r="EO55"/>
  <c r="EU55" s="1"/>
  <c r="EQ55"/>
  <c r="DF55"/>
  <c r="DH55"/>
  <c r="DG55"/>
  <c r="ER55"/>
  <c r="EY55"/>
  <c r="EN55"/>
  <c r="ET55" s="1"/>
  <c r="FC60"/>
  <c r="DH60"/>
  <c r="EQ60"/>
  <c r="DG60"/>
  <c r="EO60"/>
  <c r="EU60" s="1"/>
  <c r="DE60"/>
  <c r="CV60"/>
  <c r="DD60"/>
  <c r="EP60"/>
  <c r="EV60"/>
  <c r="DF60"/>
  <c r="ER60"/>
  <c r="EY60"/>
  <c r="EN60"/>
  <c r="ET60" s="1"/>
  <c r="FC65"/>
  <c r="DD65"/>
  <c r="EP65"/>
  <c r="EV65" s="1"/>
  <c r="DF65"/>
  <c r="CV65"/>
  <c r="DE65"/>
  <c r="EO65"/>
  <c r="EU65"/>
  <c r="DH65"/>
  <c r="ER65"/>
  <c r="EQ65"/>
  <c r="DG65"/>
  <c r="EY65"/>
  <c r="EN65"/>
  <c r="ET65" s="1"/>
  <c r="FC68"/>
  <c r="CV68"/>
  <c r="DD68"/>
  <c r="EP68"/>
  <c r="EV68"/>
  <c r="DG68"/>
  <c r="DE68"/>
  <c r="DF68"/>
  <c r="DH68"/>
  <c r="EO68"/>
  <c r="EU68"/>
  <c r="ER68"/>
  <c r="EQ68"/>
  <c r="EY68"/>
  <c r="EN68"/>
  <c r="ET68" s="1"/>
  <c r="FC74"/>
  <c r="DF74"/>
  <c r="EP74"/>
  <c r="EV74" s="1"/>
  <c r="ER74"/>
  <c r="EQ74"/>
  <c r="DG74"/>
  <c r="DD74"/>
  <c r="DH74"/>
  <c r="DE74"/>
  <c r="CV74"/>
  <c r="EO74"/>
  <c r="EU74"/>
  <c r="EY74"/>
  <c r="EN74"/>
  <c r="ET74" s="1"/>
  <c r="FC77"/>
  <c r="DH77"/>
  <c r="ER77"/>
  <c r="EO77"/>
  <c r="EU77" s="1"/>
  <c r="DG77"/>
  <c r="DE77"/>
  <c r="DF77"/>
  <c r="EP77"/>
  <c r="EV77" s="1"/>
  <c r="DD77"/>
  <c r="CV77"/>
  <c r="EQ77"/>
  <c r="EY77"/>
  <c r="EN77"/>
  <c r="ET77" s="1"/>
  <c r="FC79"/>
  <c r="DD79"/>
  <c r="DH79"/>
  <c r="EQ79"/>
  <c r="DE79"/>
  <c r="EO79"/>
  <c r="EU79"/>
  <c r="DG79"/>
  <c r="EP79"/>
  <c r="EV79" s="1"/>
  <c r="DF79"/>
  <c r="ER79"/>
  <c r="CV79"/>
  <c r="EY79"/>
  <c r="EN79"/>
  <c r="ET79" s="1"/>
  <c r="FC85"/>
  <c r="CV85"/>
  <c r="DG85"/>
  <c r="DD85"/>
  <c r="DH85"/>
  <c r="DE85"/>
  <c r="EO85"/>
  <c r="EU85" s="1"/>
  <c r="EQ85"/>
  <c r="DF85"/>
  <c r="EP85"/>
  <c r="EV85" s="1"/>
  <c r="ER85"/>
  <c r="EY85"/>
  <c r="EN85"/>
  <c r="ET85" s="1"/>
  <c r="FC91"/>
  <c r="DE91"/>
  <c r="EO91"/>
  <c r="EU91" s="1"/>
  <c r="EQ91"/>
  <c r="DF91"/>
  <c r="EP91"/>
  <c r="EV91" s="1"/>
  <c r="ER91"/>
  <c r="CV91"/>
  <c r="DG91"/>
  <c r="DD91"/>
  <c r="DH91"/>
  <c r="EY91"/>
  <c r="EN91"/>
  <c r="ET91" s="1"/>
  <c r="FC96"/>
  <c r="CV96"/>
  <c r="DG96"/>
  <c r="DD96"/>
  <c r="DH96"/>
  <c r="DE96"/>
  <c r="EO96"/>
  <c r="EU96" s="1"/>
  <c r="EQ96"/>
  <c r="DF96"/>
  <c r="EP96"/>
  <c r="EV96" s="1"/>
  <c r="ER96"/>
  <c r="EY96"/>
  <c r="EN96"/>
  <c r="ET96" s="1"/>
  <c r="FC100"/>
  <c r="CV100"/>
  <c r="DG100"/>
  <c r="DD100"/>
  <c r="DH100"/>
  <c r="DE100"/>
  <c r="EO100"/>
  <c r="EU100" s="1"/>
  <c r="EQ100"/>
  <c r="DF100"/>
  <c r="EP100"/>
  <c r="EV100" s="1"/>
  <c r="ER100"/>
  <c r="EY100"/>
  <c r="EN100"/>
  <c r="ET100" s="1"/>
  <c r="FC103"/>
  <c r="DD103"/>
  <c r="DH103"/>
  <c r="EO103"/>
  <c r="EU103"/>
  <c r="DG103"/>
  <c r="DE103"/>
  <c r="EQ103"/>
  <c r="EP103"/>
  <c r="EV103" s="1"/>
  <c r="DF103"/>
  <c r="ER103"/>
  <c r="CV103"/>
  <c r="EY103"/>
  <c r="EN103"/>
  <c r="ET103" s="1"/>
  <c r="FC114"/>
  <c r="ER114"/>
  <c r="DF114"/>
  <c r="EP114"/>
  <c r="EV114"/>
  <c r="EO114"/>
  <c r="EU114"/>
  <c r="EQ114"/>
  <c r="DG114"/>
  <c r="DH114"/>
  <c r="DE114"/>
  <c r="CV114"/>
  <c r="DD114"/>
  <c r="EY114"/>
  <c r="EN114"/>
  <c r="ET114" s="1"/>
  <c r="FC117"/>
  <c r="DE117"/>
  <c r="EO117"/>
  <c r="EU117" s="1"/>
  <c r="EQ117"/>
  <c r="DF117"/>
  <c r="EP117"/>
  <c r="EV117" s="1"/>
  <c r="ER117"/>
  <c r="CV117"/>
  <c r="DG117"/>
  <c r="DD117"/>
  <c r="DH117"/>
  <c r="EN159"/>
  <c r="ET159" s="1"/>
  <c r="EY163"/>
  <c r="EN289"/>
  <c r="ET289" s="1"/>
  <c r="FB10"/>
  <c r="EY10"/>
  <c r="EN10"/>
  <c r="ET10" s="1"/>
  <c r="FC228"/>
  <c r="DD228"/>
  <c r="DH228"/>
  <c r="EO228"/>
  <c r="EU228" s="1"/>
  <c r="DG228"/>
  <c r="EQ228"/>
  <c r="DE228"/>
  <c r="EP228"/>
  <c r="EV228" s="1"/>
  <c r="DF228"/>
  <c r="ER228"/>
  <c r="CV228"/>
  <c r="FC24"/>
  <c r="CV24"/>
  <c r="DG24"/>
  <c r="DD24"/>
  <c r="DH24"/>
  <c r="DE24"/>
  <c r="EO24"/>
  <c r="EU24" s="1"/>
  <c r="EQ24"/>
  <c r="DF24"/>
  <c r="EP24"/>
  <c r="EV24" s="1"/>
  <c r="ER24"/>
  <c r="EY24"/>
  <c r="EN24"/>
  <c r="ET24" s="1"/>
  <c r="FC31"/>
  <c r="ER31"/>
  <c r="DE31"/>
  <c r="DG31"/>
  <c r="DH31"/>
  <c r="DF31"/>
  <c r="EO31"/>
  <c r="EU31" s="1"/>
  <c r="EP31"/>
  <c r="EV31" s="1"/>
  <c r="CV31"/>
  <c r="DD31"/>
  <c r="EQ31"/>
  <c r="EY31"/>
  <c r="EN31"/>
  <c r="ET31" s="1"/>
  <c r="FC35"/>
  <c r="ER35"/>
  <c r="DE35"/>
  <c r="DH35"/>
  <c r="DD35"/>
  <c r="EP35"/>
  <c r="EV35"/>
  <c r="EO35"/>
  <c r="EU35"/>
  <c r="DF35"/>
  <c r="CV35"/>
  <c r="EQ35"/>
  <c r="DG35"/>
  <c r="EY35"/>
  <c r="EN35"/>
  <c r="ET35" s="1"/>
  <c r="FC43"/>
  <c r="DF43"/>
  <c r="ER43"/>
  <c r="DH43"/>
  <c r="DG43"/>
  <c r="CV43"/>
  <c r="DD43"/>
  <c r="EP43"/>
  <c r="EV43"/>
  <c r="DE43"/>
  <c r="EO43"/>
  <c r="EU43" s="1"/>
  <c r="EQ43"/>
  <c r="EY43"/>
  <c r="EN43"/>
  <c r="ET43" s="1"/>
  <c r="FC47"/>
  <c r="DE47"/>
  <c r="DH47"/>
  <c r="EP47"/>
  <c r="EV47"/>
  <c r="CV47"/>
  <c r="DF47"/>
  <c r="EO47"/>
  <c r="EU47"/>
  <c r="ER47"/>
  <c r="EQ47"/>
  <c r="DG47"/>
  <c r="DD47"/>
  <c r="EY47"/>
  <c r="EN47"/>
  <c r="ET47" s="1"/>
  <c r="FC49"/>
  <c r="EP49"/>
  <c r="EV49"/>
  <c r="ER49"/>
  <c r="DG49"/>
  <c r="DF49"/>
  <c r="CV49"/>
  <c r="EO49"/>
  <c r="EU49"/>
  <c r="DD49"/>
  <c r="EQ49"/>
  <c r="DH49"/>
  <c r="DE49"/>
  <c r="EY49"/>
  <c r="EN49"/>
  <c r="ET49" s="1"/>
  <c r="FC52"/>
  <c r="ER52"/>
  <c r="DH52"/>
  <c r="DG52"/>
  <c r="DE52"/>
  <c r="CV52"/>
  <c r="DD52"/>
  <c r="EP52"/>
  <c r="EV52"/>
  <c r="DF52"/>
  <c r="EO52"/>
  <c r="EU52" s="1"/>
  <c r="EQ52"/>
  <c r="EY52"/>
  <c r="EN52"/>
  <c r="ET52" s="1"/>
  <c r="FC54"/>
  <c r="CV54"/>
  <c r="DD54"/>
  <c r="EP54"/>
  <c r="EV54"/>
  <c r="DF54"/>
  <c r="DE54"/>
  <c r="EO54"/>
  <c r="EU54" s="1"/>
  <c r="ER54"/>
  <c r="DG54"/>
  <c r="DH54"/>
  <c r="EQ54"/>
  <c r="EY54"/>
  <c r="EN54"/>
  <c r="ET54" s="1"/>
  <c r="FC58"/>
  <c r="DD58"/>
  <c r="EQ58"/>
  <c r="EO58"/>
  <c r="EU58"/>
  <c r="DE58"/>
  <c r="DG58"/>
  <c r="CV58"/>
  <c r="DH58"/>
  <c r="EP58"/>
  <c r="EV58"/>
  <c r="DF58"/>
  <c r="ER58"/>
  <c r="EY58"/>
  <c r="EN58"/>
  <c r="ET58" s="1"/>
  <c r="FC63"/>
  <c r="DF63"/>
  <c r="ER63"/>
  <c r="DH63"/>
  <c r="DE63"/>
  <c r="EO63"/>
  <c r="EU63"/>
  <c r="CV63"/>
  <c r="EP63"/>
  <c r="EV63" s="1"/>
  <c r="DG63"/>
  <c r="DD63"/>
  <c r="EQ63"/>
  <c r="EY63"/>
  <c r="EN63"/>
  <c r="ET63" s="1"/>
  <c r="FC67"/>
  <c r="ER67"/>
  <c r="DH67"/>
  <c r="CV67"/>
  <c r="DE67"/>
  <c r="DD67"/>
  <c r="EP67"/>
  <c r="EV67" s="1"/>
  <c r="DF67"/>
  <c r="EO67"/>
  <c r="EU67"/>
  <c r="EQ67"/>
  <c r="DG67"/>
  <c r="EY67"/>
  <c r="EN67"/>
  <c r="ET67" s="1"/>
  <c r="FC71"/>
  <c r="DE71"/>
  <c r="DG71"/>
  <c r="CV71"/>
  <c r="EO71"/>
  <c r="EU71" s="1"/>
  <c r="EQ71"/>
  <c r="DD71"/>
  <c r="DH71"/>
  <c r="EP71"/>
  <c r="EV71"/>
  <c r="DF71"/>
  <c r="ER71"/>
  <c r="EY71"/>
  <c r="EN71"/>
  <c r="ET71" s="1"/>
  <c r="FC76"/>
  <c r="DF76"/>
  <c r="EP76"/>
  <c r="EV76" s="1"/>
  <c r="ER76"/>
  <c r="EQ76"/>
  <c r="DG76"/>
  <c r="DD76"/>
  <c r="DH76"/>
  <c r="DE76"/>
  <c r="CV76"/>
  <c r="EO76"/>
  <c r="EU76"/>
  <c r="EY76"/>
  <c r="EN76"/>
  <c r="ET76" s="1"/>
  <c r="FC78"/>
  <c r="CV78"/>
  <c r="DE78"/>
  <c r="DF78"/>
  <c r="EP78"/>
  <c r="EV78" s="1"/>
  <c r="ER78"/>
  <c r="DH78"/>
  <c r="DG78"/>
  <c r="EO78"/>
  <c r="EU78"/>
  <c r="DD78"/>
  <c r="EQ78"/>
  <c r="EY78"/>
  <c r="EN78"/>
  <c r="ET78" s="1"/>
  <c r="FC83"/>
  <c r="ER83"/>
  <c r="DH83"/>
  <c r="DF83"/>
  <c r="EO83"/>
  <c r="EU83" s="1"/>
  <c r="EQ83"/>
  <c r="EP83"/>
  <c r="EV83"/>
  <c r="DG83"/>
  <c r="DE83"/>
  <c r="DD83"/>
  <c r="CV83"/>
  <c r="EY83"/>
  <c r="EN83"/>
  <c r="ET83" s="1"/>
  <c r="FC89"/>
  <c r="DE89"/>
  <c r="EO89"/>
  <c r="EU89" s="1"/>
  <c r="EQ89"/>
  <c r="DF89"/>
  <c r="EP89"/>
  <c r="EV89" s="1"/>
  <c r="ER89"/>
  <c r="CV89"/>
  <c r="DG89"/>
  <c r="DD89"/>
  <c r="DH89"/>
  <c r="EY89"/>
  <c r="EN89"/>
  <c r="ET89" s="1"/>
  <c r="FC93"/>
  <c r="DE93"/>
  <c r="EO93"/>
  <c r="EU93" s="1"/>
  <c r="EQ93"/>
  <c r="DF93"/>
  <c r="EP93"/>
  <c r="EV93" s="1"/>
  <c r="ER93"/>
  <c r="CV93"/>
  <c r="DG93"/>
  <c r="DD93"/>
  <c r="DH93"/>
  <c r="EY93"/>
  <c r="EN93"/>
  <c r="ET93" s="1"/>
  <c r="FC98"/>
  <c r="CV98"/>
  <c r="DG98"/>
  <c r="DD98"/>
  <c r="DH98"/>
  <c r="DE98"/>
  <c r="EO98"/>
  <c r="EU98" s="1"/>
  <c r="EQ98"/>
  <c r="DF98"/>
  <c r="EP98"/>
  <c r="EV98" s="1"/>
  <c r="ER98"/>
  <c r="EY98"/>
  <c r="EN98"/>
  <c r="ET98" s="1"/>
  <c r="FC101"/>
  <c r="CV101"/>
  <c r="DD101"/>
  <c r="DG101"/>
  <c r="DH101"/>
  <c r="EQ101"/>
  <c r="ER101"/>
  <c r="DE101"/>
  <c r="EP101"/>
  <c r="EV101" s="1"/>
  <c r="EO101"/>
  <c r="EU101" s="1"/>
  <c r="DF101"/>
  <c r="EY101"/>
  <c r="EN101"/>
  <c r="ET101" s="1"/>
  <c r="FC111"/>
  <c r="ER111"/>
  <c r="DH111"/>
  <c r="EO111"/>
  <c r="EU111"/>
  <c r="EQ111"/>
  <c r="DG111"/>
  <c r="CV111"/>
  <c r="DD111"/>
  <c r="EP111"/>
  <c r="EV111"/>
  <c r="DF111"/>
  <c r="DE111"/>
  <c r="EY111"/>
  <c r="EN111"/>
  <c r="ET111" s="1"/>
  <c r="FC115"/>
  <c r="DD115"/>
  <c r="EP115"/>
  <c r="EV115" s="1"/>
  <c r="CV115"/>
  <c r="ER115"/>
  <c r="DE115"/>
  <c r="EO115"/>
  <c r="EU115" s="1"/>
  <c r="DH115"/>
  <c r="DF115"/>
  <c r="EQ115"/>
  <c r="DG115"/>
  <c r="EY115"/>
  <c r="EN115"/>
  <c r="ET115" s="1"/>
  <c r="FC123"/>
  <c r="DH123"/>
  <c r="EQ123"/>
  <c r="DG123"/>
  <c r="EO123"/>
  <c r="EU123" s="1"/>
  <c r="DE123"/>
  <c r="EP123"/>
  <c r="EV123"/>
  <c r="DF123"/>
  <c r="ER123"/>
  <c r="CV123"/>
  <c r="DD123"/>
  <c r="EY117"/>
  <c r="EN117"/>
  <c r="ET117" s="1"/>
  <c r="FC124"/>
  <c r="DD124"/>
  <c r="EP124"/>
  <c r="EV124" s="1"/>
  <c r="DF124"/>
  <c r="ER124"/>
  <c r="DE124"/>
  <c r="DH124"/>
  <c r="CV124"/>
  <c r="EO124"/>
  <c r="EU124"/>
  <c r="EQ124"/>
  <c r="DG124"/>
  <c r="EY124"/>
  <c r="EN124"/>
  <c r="ET124" s="1"/>
  <c r="FC131"/>
  <c r="DF131"/>
  <c r="EP131"/>
  <c r="EV131" s="1"/>
  <c r="ER131"/>
  <c r="DG131"/>
  <c r="EQ131"/>
  <c r="DD131"/>
  <c r="DH131"/>
  <c r="CV131"/>
  <c r="EO131"/>
  <c r="EU131" s="1"/>
  <c r="DE131"/>
  <c r="EY131"/>
  <c r="EN131"/>
  <c r="ET131" s="1"/>
  <c r="FC135"/>
  <c r="EP135"/>
  <c r="EV135"/>
  <c r="DH135"/>
  <c r="DE135"/>
  <c r="EO135"/>
  <c r="EU135"/>
  <c r="EQ135"/>
  <c r="CV135"/>
  <c r="DG135"/>
  <c r="ER135"/>
  <c r="DD135"/>
  <c r="DF135"/>
  <c r="EY135"/>
  <c r="EN135"/>
  <c r="ET135" s="1"/>
  <c r="FC146"/>
  <c r="EP146"/>
  <c r="EV146"/>
  <c r="CV146"/>
  <c r="ER146"/>
  <c r="DH146"/>
  <c r="EO146"/>
  <c r="EU146" s="1"/>
  <c r="EQ146"/>
  <c r="DF146"/>
  <c r="DD146"/>
  <c r="DG146"/>
  <c r="DE146"/>
  <c r="EY146"/>
  <c r="EN146"/>
  <c r="ET146" s="1"/>
  <c r="FC155"/>
  <c r="CV155"/>
  <c r="ER155"/>
  <c r="DH155"/>
  <c r="DE155"/>
  <c r="EO155"/>
  <c r="EU155" s="1"/>
  <c r="DF155"/>
  <c r="DD155"/>
  <c r="EP155"/>
  <c r="EV155" s="1"/>
  <c r="EQ155"/>
  <c r="DG155"/>
  <c r="EY155"/>
  <c r="EN155"/>
  <c r="ET155" s="1"/>
  <c r="FC157"/>
  <c r="EP157"/>
  <c r="EV157"/>
  <c r="CV157"/>
  <c r="ER157"/>
  <c r="DD157"/>
  <c r="EO157"/>
  <c r="EU157" s="1"/>
  <c r="EQ157"/>
  <c r="DF157"/>
  <c r="DH157"/>
  <c r="DG157"/>
  <c r="DE157"/>
  <c r="EY157"/>
  <c r="EN157"/>
  <c r="ET157" s="1"/>
  <c r="FC166"/>
  <c r="DD166"/>
  <c r="DH166"/>
  <c r="EO166"/>
  <c r="EU166" s="1"/>
  <c r="DE166"/>
  <c r="EQ166"/>
  <c r="DG166"/>
  <c r="EP166"/>
  <c r="EV166"/>
  <c r="DF166"/>
  <c r="ER166"/>
  <c r="CV166"/>
  <c r="EY166"/>
  <c r="EN166"/>
  <c r="ET166"/>
  <c r="FC168"/>
  <c r="DG168"/>
  <c r="DH168"/>
  <c r="CV168"/>
  <c r="DD168"/>
  <c r="DE168"/>
  <c r="EP168"/>
  <c r="EV168"/>
  <c r="EO168"/>
  <c r="EU168"/>
  <c r="DF168"/>
  <c r="EQ168"/>
  <c r="ER168"/>
  <c r="EY168"/>
  <c r="EN168"/>
  <c r="ET168"/>
  <c r="FC172"/>
  <c r="CV172"/>
  <c r="DG172"/>
  <c r="DD172"/>
  <c r="DH172"/>
  <c r="DE172"/>
  <c r="EO172"/>
  <c r="EU172" s="1"/>
  <c r="EQ172"/>
  <c r="DF172"/>
  <c r="EP172"/>
  <c r="EV172" s="1"/>
  <c r="ER172"/>
  <c r="EY172"/>
  <c r="EN172"/>
  <c r="ET172" s="1"/>
  <c r="FC175"/>
  <c r="DE175"/>
  <c r="DF175"/>
  <c r="EO175"/>
  <c r="EU175"/>
  <c r="EQ175"/>
  <c r="EP175"/>
  <c r="EV175" s="1"/>
  <c r="ER175"/>
  <c r="DD175"/>
  <c r="DH175"/>
  <c r="DG175"/>
  <c r="CV175"/>
  <c r="EY175"/>
  <c r="EN175"/>
  <c r="ET175" s="1"/>
  <c r="FC182"/>
  <c r="CV182"/>
  <c r="DD182"/>
  <c r="ED182" s="1"/>
  <c r="DG182"/>
  <c r="DH182"/>
  <c r="EB182" s="1"/>
  <c r="EO182"/>
  <c r="EU182" s="1"/>
  <c r="DF182"/>
  <c r="DE182"/>
  <c r="EE182" s="1"/>
  <c r="EP182"/>
  <c r="EV182" s="1"/>
  <c r="ER182"/>
  <c r="EQ182"/>
  <c r="EW182" s="1"/>
  <c r="EN182"/>
  <c r="ET182" s="1"/>
  <c r="FC185"/>
  <c r="DF185"/>
  <c r="DD185"/>
  <c r="ED185"/>
  <c r="EP185"/>
  <c r="EV185"/>
  <c r="EQ185"/>
  <c r="DG185"/>
  <c r="EA185" s="1"/>
  <c r="CV185"/>
  <c r="ER185"/>
  <c r="EX185" s="1"/>
  <c r="DH185"/>
  <c r="DE185"/>
  <c r="DS185" s="1"/>
  <c r="EO185"/>
  <c r="EU185" s="1"/>
  <c r="EN185"/>
  <c r="ET185" s="1"/>
  <c r="FC188"/>
  <c r="EQ188"/>
  <c r="EW188"/>
  <c r="DH188"/>
  <c r="EH188"/>
  <c r="ER188"/>
  <c r="EX188" s="1"/>
  <c r="EP188"/>
  <c r="EV188" s="1"/>
  <c r="CV188"/>
  <c r="EY188"/>
  <c r="EN188"/>
  <c r="ET188" s="1"/>
  <c r="EY190"/>
  <c r="EN190"/>
  <c r="ET190"/>
  <c r="FC194"/>
  <c r="CV194"/>
  <c r="DD194"/>
  <c r="EP194"/>
  <c r="EV194" s="1"/>
  <c r="DE194"/>
  <c r="EO194"/>
  <c r="EU194" s="1"/>
  <c r="EQ194"/>
  <c r="DF194"/>
  <c r="ER194"/>
  <c r="DH194"/>
  <c r="DG194"/>
  <c r="EY194"/>
  <c r="EN194"/>
  <c r="ET194" s="1"/>
  <c r="FC200"/>
  <c r="DH200"/>
  <c r="CV200"/>
  <c r="DE200"/>
  <c r="EO200"/>
  <c r="EU200" s="1"/>
  <c r="EQ200"/>
  <c r="DD200"/>
  <c r="EP200"/>
  <c r="EV200" s="1"/>
  <c r="DF200"/>
  <c r="ER200"/>
  <c r="DG200"/>
  <c r="EY200"/>
  <c r="EN200"/>
  <c r="ET200" s="1"/>
  <c r="FC204"/>
  <c r="DD204"/>
  <c r="EP204"/>
  <c r="EV204" s="1"/>
  <c r="DF204"/>
  <c r="DE204"/>
  <c r="EO204"/>
  <c r="EU204" s="1"/>
  <c r="EQ204"/>
  <c r="ER204"/>
  <c r="DH204"/>
  <c r="CV204"/>
  <c r="DG204"/>
  <c r="EY204"/>
  <c r="EN204"/>
  <c r="ET204" s="1"/>
  <c r="FC215"/>
  <c r="CV215"/>
  <c r="DG215"/>
  <c r="DD215"/>
  <c r="DH215"/>
  <c r="DE215"/>
  <c r="EO215"/>
  <c r="EU215" s="1"/>
  <c r="EQ215"/>
  <c r="DF215"/>
  <c r="EP215"/>
  <c r="EV215" s="1"/>
  <c r="ER215"/>
  <c r="EY215"/>
  <c r="EN215"/>
  <c r="ET215" s="1"/>
  <c r="FC219"/>
  <c r="EQ219"/>
  <c r="DE219"/>
  <c r="EO219"/>
  <c r="EU219"/>
  <c r="DG219"/>
  <c r="DD219"/>
  <c r="EP219"/>
  <c r="EV219" s="1"/>
  <c r="CV219"/>
  <c r="ER219"/>
  <c r="DH219"/>
  <c r="DF219"/>
  <c r="EY219"/>
  <c r="EN219"/>
  <c r="ET219"/>
  <c r="FC221"/>
  <c r="CV221"/>
  <c r="DD221"/>
  <c r="DG221"/>
  <c r="DH221"/>
  <c r="EO221"/>
  <c r="EU221" s="1"/>
  <c r="DF221"/>
  <c r="DE221"/>
  <c r="EP221"/>
  <c r="EV221" s="1"/>
  <c r="ER221"/>
  <c r="EQ221"/>
  <c r="EY221"/>
  <c r="EN221"/>
  <c r="ET221"/>
  <c r="FC226"/>
  <c r="ER226"/>
  <c r="DH226"/>
  <c r="EQ226"/>
  <c r="DG226"/>
  <c r="CV226"/>
  <c r="DD226"/>
  <c r="EP226"/>
  <c r="EV226" s="1"/>
  <c r="DF226"/>
  <c r="DE226"/>
  <c r="EO226"/>
  <c r="EU226" s="1"/>
  <c r="EY226"/>
  <c r="EN226"/>
  <c r="ET226" s="1"/>
  <c r="FC229"/>
  <c r="CV229"/>
  <c r="DG229"/>
  <c r="DD229"/>
  <c r="DH229"/>
  <c r="DE229"/>
  <c r="EO229"/>
  <c r="EU229" s="1"/>
  <c r="EQ229"/>
  <c r="DF229"/>
  <c r="EP229"/>
  <c r="EV229" s="1"/>
  <c r="ER229"/>
  <c r="EY229"/>
  <c r="EN229"/>
  <c r="ET229" s="1"/>
  <c r="FC233"/>
  <c r="DG233"/>
  <c r="EP233"/>
  <c r="EV233"/>
  <c r="ER233"/>
  <c r="CV233"/>
  <c r="DF233"/>
  <c r="EQ233"/>
  <c r="DH233"/>
  <c r="EO233"/>
  <c r="EU233" s="1"/>
  <c r="DE233"/>
  <c r="DD233"/>
  <c r="EY233"/>
  <c r="EN233"/>
  <c r="ET233" s="1"/>
  <c r="FC112"/>
  <c r="DE112"/>
  <c r="EO112"/>
  <c r="EU112"/>
  <c r="EQ112"/>
  <c r="DF112"/>
  <c r="EP112"/>
  <c r="EV112"/>
  <c r="ER112"/>
  <c r="CV112"/>
  <c r="DG112"/>
  <c r="DD112"/>
  <c r="DH112"/>
  <c r="FC11"/>
  <c r="DE11"/>
  <c r="EO11"/>
  <c r="EU11" s="1"/>
  <c r="EQ11"/>
  <c r="DF11"/>
  <c r="EP11"/>
  <c r="EV11" s="1"/>
  <c r="ER11"/>
  <c r="CV11"/>
  <c r="DG11"/>
  <c r="DD11"/>
  <c r="DH11"/>
  <c r="EY11"/>
  <c r="EN11"/>
  <c r="ET11" s="1"/>
  <c r="FC13"/>
  <c r="DF13"/>
  <c r="ER13"/>
  <c r="DH13"/>
  <c r="DE13"/>
  <c r="EO13"/>
  <c r="EU13"/>
  <c r="DD13"/>
  <c r="EQ13"/>
  <c r="CV13"/>
  <c r="EP13"/>
  <c r="EV13" s="1"/>
  <c r="DG13"/>
  <c r="EY13"/>
  <c r="EN13"/>
  <c r="ET13" s="1"/>
  <c r="FC15"/>
  <c r="DE15"/>
  <c r="DF15"/>
  <c r="EO15"/>
  <c r="EU15"/>
  <c r="EQ15"/>
  <c r="EP15"/>
  <c r="EV15" s="1"/>
  <c r="ER15"/>
  <c r="DH15"/>
  <c r="DD15"/>
  <c r="CV15"/>
  <c r="DG15"/>
  <c r="EY15"/>
  <c r="EN15"/>
  <c r="ET15" s="1"/>
  <c r="FC17"/>
  <c r="CV17"/>
  <c r="DG17"/>
  <c r="DD17"/>
  <c r="DH17"/>
  <c r="DE17"/>
  <c r="EO17"/>
  <c r="EU17" s="1"/>
  <c r="EQ17"/>
  <c r="DF17"/>
  <c r="EP17"/>
  <c r="EV17" s="1"/>
  <c r="ER17"/>
  <c r="EY17"/>
  <c r="EN17"/>
  <c r="ET17" s="1"/>
  <c r="EY21"/>
  <c r="EN21"/>
  <c r="ET21"/>
  <c r="FC22"/>
  <c r="CV22"/>
  <c r="DG22"/>
  <c r="DD22"/>
  <c r="DH22"/>
  <c r="DE22"/>
  <c r="EO22"/>
  <c r="EU22"/>
  <c r="EQ22"/>
  <c r="DF22"/>
  <c r="EP22"/>
  <c r="EV22"/>
  <c r="ER22"/>
  <c r="EY22"/>
  <c r="EN22"/>
  <c r="ET22"/>
  <c r="FC25"/>
  <c r="CV25"/>
  <c r="DG25"/>
  <c r="DD25"/>
  <c r="DH25"/>
  <c r="DE25"/>
  <c r="EO25"/>
  <c r="EU25"/>
  <c r="EQ25"/>
  <c r="DF25"/>
  <c r="EP25"/>
  <c r="EV25"/>
  <c r="ER25"/>
  <c r="EY25"/>
  <c r="EN25"/>
  <c r="ET25"/>
  <c r="FC28"/>
  <c r="DD28"/>
  <c r="EP28"/>
  <c r="EV28"/>
  <c r="DF28"/>
  <c r="ER28"/>
  <c r="EO28"/>
  <c r="EU28"/>
  <c r="EQ28"/>
  <c r="DH28"/>
  <c r="CV28"/>
  <c r="DG28"/>
  <c r="DE28"/>
  <c r="EY28"/>
  <c r="EN28"/>
  <c r="ET28"/>
  <c r="FC32"/>
  <c r="ER32"/>
  <c r="DE32"/>
  <c r="DH32"/>
  <c r="DG32"/>
  <c r="DF32"/>
  <c r="EO32"/>
  <c r="EU32"/>
  <c r="EP32"/>
  <c r="EV32"/>
  <c r="CV32"/>
  <c r="EQ32"/>
  <c r="DD32"/>
  <c r="EY32"/>
  <c r="EN32"/>
  <c r="ET32"/>
  <c r="FC36"/>
  <c r="CV36"/>
  <c r="ER36"/>
  <c r="EO36"/>
  <c r="EU36" s="1"/>
  <c r="EP36"/>
  <c r="EV36" s="1"/>
  <c r="DH36"/>
  <c r="DE36"/>
  <c r="EQ36"/>
  <c r="DF36"/>
  <c r="DD36"/>
  <c r="DG36"/>
  <c r="EY36"/>
  <c r="EN36"/>
  <c r="ET36"/>
  <c r="FC39"/>
  <c r="DF39"/>
  <c r="EP39"/>
  <c r="EV39"/>
  <c r="ER39"/>
  <c r="DE39"/>
  <c r="EO39"/>
  <c r="EU39"/>
  <c r="EQ39"/>
  <c r="DD39"/>
  <c r="DH39"/>
  <c r="CV39"/>
  <c r="DG39"/>
  <c r="EY39"/>
  <c r="EN39"/>
  <c r="ET39"/>
  <c r="FC41"/>
  <c r="EP41"/>
  <c r="EV41" s="1"/>
  <c r="ER41"/>
  <c r="DG41"/>
  <c r="DF41"/>
  <c r="CV41"/>
  <c r="DD41"/>
  <c r="EQ41"/>
  <c r="EO41"/>
  <c r="EU41" s="1"/>
  <c r="DE41"/>
  <c r="DH41"/>
  <c r="EY41"/>
  <c r="EN41"/>
  <c r="ET41"/>
  <c r="FC46"/>
  <c r="DF46"/>
  <c r="DE46"/>
  <c r="CV46"/>
  <c r="DG46"/>
  <c r="ER46"/>
  <c r="EQ46"/>
  <c r="EO46"/>
  <c r="EU46" s="1"/>
  <c r="EP46"/>
  <c r="EV46" s="1"/>
  <c r="DD46"/>
  <c r="DH46"/>
  <c r="EY46"/>
  <c r="EN46"/>
  <c r="ET46"/>
  <c r="FC57"/>
  <c r="DF57"/>
  <c r="DD57"/>
  <c r="EP57"/>
  <c r="EV57" s="1"/>
  <c r="EQ57"/>
  <c r="DG57"/>
  <c r="CV57"/>
  <c r="ER57"/>
  <c r="DH57"/>
  <c r="DE57"/>
  <c r="EO57"/>
  <c r="EU57" s="1"/>
  <c r="EY57"/>
  <c r="EN57"/>
  <c r="ET57"/>
  <c r="FC61"/>
  <c r="DH61"/>
  <c r="ER61"/>
  <c r="EQ61"/>
  <c r="DG61"/>
  <c r="DD61"/>
  <c r="EP61"/>
  <c r="EV61"/>
  <c r="DF61"/>
  <c r="CV61"/>
  <c r="DE61"/>
  <c r="EO61"/>
  <c r="EU61" s="1"/>
  <c r="EY61"/>
  <c r="EN61"/>
  <c r="ET61"/>
  <c r="FC64"/>
  <c r="EP64"/>
  <c r="EV64" s="1"/>
  <c r="DF64"/>
  <c r="ER64"/>
  <c r="DD64"/>
  <c r="DE64"/>
  <c r="CV64"/>
  <c r="DH64"/>
  <c r="EO64"/>
  <c r="EU64" s="1"/>
  <c r="EQ64"/>
  <c r="DG64"/>
  <c r="EY64"/>
  <c r="EN64"/>
  <c r="ET64"/>
  <c r="FC70"/>
  <c r="DF70"/>
  <c r="EP70"/>
  <c r="EV70" s="1"/>
  <c r="ER70"/>
  <c r="DE70"/>
  <c r="EO70"/>
  <c r="EU70" s="1"/>
  <c r="EQ70"/>
  <c r="DD70"/>
  <c r="DH70"/>
  <c r="CV70"/>
  <c r="DG70"/>
  <c r="EY70"/>
  <c r="EN70"/>
  <c r="ET70" s="1"/>
  <c r="FC73"/>
  <c r="EP73"/>
  <c r="EV73" s="1"/>
  <c r="ER73"/>
  <c r="CV73"/>
  <c r="DF73"/>
  <c r="DE73"/>
  <c r="EO73"/>
  <c r="EU73" s="1"/>
  <c r="DG73"/>
  <c r="EQ73"/>
  <c r="DH73"/>
  <c r="DD73"/>
  <c r="EY73"/>
  <c r="EN73"/>
  <c r="ET73"/>
  <c r="FC81"/>
  <c r="CV81"/>
  <c r="DG81"/>
  <c r="DD81"/>
  <c r="DH81"/>
  <c r="DE81"/>
  <c r="EO81"/>
  <c r="EU81"/>
  <c r="EQ81"/>
  <c r="DF81"/>
  <c r="EP81"/>
  <c r="EV81"/>
  <c r="ER81"/>
  <c r="EY81"/>
  <c r="EN81"/>
  <c r="ET81"/>
  <c r="FC84"/>
  <c r="DD84"/>
  <c r="EP84"/>
  <c r="EV84" s="1"/>
  <c r="DF84"/>
  <c r="CV84"/>
  <c r="DE84"/>
  <c r="EO84"/>
  <c r="EU84" s="1"/>
  <c r="DG84"/>
  <c r="DH84"/>
  <c r="ER84"/>
  <c r="EQ84"/>
  <c r="EY84"/>
  <c r="EN84"/>
  <c r="ET84" s="1"/>
  <c r="FC87"/>
  <c r="DD87"/>
  <c r="EP87"/>
  <c r="EV87" s="1"/>
  <c r="DF87"/>
  <c r="CV87"/>
  <c r="EO87"/>
  <c r="EU87" s="1"/>
  <c r="EQ87"/>
  <c r="DH87"/>
  <c r="ER87"/>
  <c r="DG87"/>
  <c r="DE87"/>
  <c r="EY87"/>
  <c r="EN87"/>
  <c r="ET87" s="1"/>
  <c r="FC90"/>
  <c r="EQ90"/>
  <c r="EO90"/>
  <c r="EU90"/>
  <c r="DG90"/>
  <c r="DE90"/>
  <c r="DH90"/>
  <c r="DF90"/>
  <c r="DD90"/>
  <c r="EP90"/>
  <c r="EV90" s="1"/>
  <c r="CV90"/>
  <c r="ER90"/>
  <c r="EY90"/>
  <c r="EN90"/>
  <c r="ET90"/>
  <c r="FC94"/>
  <c r="DF94"/>
  <c r="DH94"/>
  <c r="EO94"/>
  <c r="EU94" s="1"/>
  <c r="EQ94"/>
  <c r="DG94"/>
  <c r="EP94"/>
  <c r="EV94" s="1"/>
  <c r="CV94"/>
  <c r="ER94"/>
  <c r="DD94"/>
  <c r="DE94"/>
  <c r="EY94"/>
  <c r="EN94"/>
  <c r="ET94"/>
  <c r="FC99"/>
  <c r="CV99"/>
  <c r="DG99"/>
  <c r="DD99"/>
  <c r="DH99"/>
  <c r="DE99"/>
  <c r="EO99"/>
  <c r="EU99"/>
  <c r="EQ99"/>
  <c r="DF99"/>
  <c r="EP99"/>
  <c r="EV99"/>
  <c r="ER99"/>
  <c r="EY99"/>
  <c r="EN99"/>
  <c r="ET99"/>
  <c r="FC105"/>
  <c r="DG105"/>
  <c r="CV105"/>
  <c r="DF105"/>
  <c r="EO105"/>
  <c r="EU105"/>
  <c r="ER105"/>
  <c r="EP105"/>
  <c r="EV105" s="1"/>
  <c r="DD105"/>
  <c r="DH105"/>
  <c r="EQ105"/>
  <c r="DE105"/>
  <c r="EY105"/>
  <c r="EN105"/>
  <c r="ET105"/>
  <c r="FC107"/>
  <c r="DH107"/>
  <c r="DD107"/>
  <c r="EQ107"/>
  <c r="DE107"/>
  <c r="EO107"/>
  <c r="EU107" s="1"/>
  <c r="DG107"/>
  <c r="EP107"/>
  <c r="EV107"/>
  <c r="DF107"/>
  <c r="ER107"/>
  <c r="CV107"/>
  <c r="EY107"/>
  <c r="EN107"/>
  <c r="ET107"/>
  <c r="FC109"/>
  <c r="DE109"/>
  <c r="DF109"/>
  <c r="EO109"/>
  <c r="EU109" s="1"/>
  <c r="EQ109"/>
  <c r="EP109"/>
  <c r="EV109" s="1"/>
  <c r="ER109"/>
  <c r="DH109"/>
  <c r="DD109"/>
  <c r="CV109"/>
  <c r="DG109"/>
  <c r="EY109"/>
  <c r="EN109"/>
  <c r="ET109"/>
  <c r="FC113"/>
  <c r="DE113"/>
  <c r="EO113"/>
  <c r="EU113" s="1"/>
  <c r="EQ113"/>
  <c r="DF113"/>
  <c r="EP113"/>
  <c r="EV113" s="1"/>
  <c r="ER113"/>
  <c r="CV113"/>
  <c r="DG113"/>
  <c r="DD113"/>
  <c r="DH113"/>
  <c r="EY113"/>
  <c r="EN113"/>
  <c r="ET113" s="1"/>
  <c r="FC118"/>
  <c r="EP118"/>
  <c r="EV118" s="1"/>
  <c r="CV118"/>
  <c r="EO118"/>
  <c r="EU118"/>
  <c r="DG118"/>
  <c r="EQ118"/>
  <c r="DE118"/>
  <c r="ER118"/>
  <c r="DH118"/>
  <c r="DF118"/>
  <c r="DD118"/>
  <c r="EY118"/>
  <c r="EN118"/>
  <c r="ET118"/>
  <c r="FC121"/>
  <c r="CV121"/>
  <c r="DD121"/>
  <c r="DG121"/>
  <c r="DH121"/>
  <c r="ER121"/>
  <c r="EQ121"/>
  <c r="EO121"/>
  <c r="EU121" s="1"/>
  <c r="DF121"/>
  <c r="DE121"/>
  <c r="EP121"/>
  <c r="EV121" s="1"/>
  <c r="EY121"/>
  <c r="EN121"/>
  <c r="ET121"/>
  <c r="FC125"/>
  <c r="DD125"/>
  <c r="EQ125"/>
  <c r="DG125"/>
  <c r="EO125"/>
  <c r="EU125"/>
  <c r="DE125"/>
  <c r="ER125"/>
  <c r="CV125"/>
  <c r="DH125"/>
  <c r="DF125"/>
  <c r="EP125"/>
  <c r="EV125" s="1"/>
  <c r="EY125"/>
  <c r="EN125"/>
  <c r="ET125"/>
  <c r="FC128"/>
  <c r="DF128"/>
  <c r="CV128"/>
  <c r="EO128"/>
  <c r="EU128" s="1"/>
  <c r="DH128"/>
  <c r="DD128"/>
  <c r="ER128"/>
  <c r="EP128"/>
  <c r="EV128"/>
  <c r="DE128"/>
  <c r="DG128"/>
  <c r="EQ128"/>
  <c r="EY128"/>
  <c r="EN128"/>
  <c r="ET128"/>
  <c r="FC130"/>
  <c r="DF130"/>
  <c r="DE130"/>
  <c r="EP130"/>
  <c r="EV130" s="1"/>
  <c r="CV130"/>
  <c r="DH130"/>
  <c r="DD130"/>
  <c r="ER130"/>
  <c r="EQ130"/>
  <c r="EO130"/>
  <c r="EU130"/>
  <c r="DG130"/>
  <c r="EY130"/>
  <c r="EN130"/>
  <c r="ET130"/>
  <c r="FC134"/>
  <c r="DF134"/>
  <c r="EP134"/>
  <c r="EV134"/>
  <c r="ER134"/>
  <c r="DG134"/>
  <c r="EQ134"/>
  <c r="DD134"/>
  <c r="DH134"/>
  <c r="CV134"/>
  <c r="EO134"/>
  <c r="EU134"/>
  <c r="DE134"/>
  <c r="EY134"/>
  <c r="EN134"/>
  <c r="ET134"/>
  <c r="FC138"/>
  <c r="CV138"/>
  <c r="DG138"/>
  <c r="DE138"/>
  <c r="EQ138"/>
  <c r="DH138"/>
  <c r="DD138"/>
  <c r="EP138"/>
  <c r="EV138" s="1"/>
  <c r="DF138"/>
  <c r="EO138"/>
  <c r="EU138" s="1"/>
  <c r="ER138"/>
  <c r="EY138"/>
  <c r="EN138"/>
  <c r="ET138" s="1"/>
  <c r="FC140"/>
  <c r="DF140"/>
  <c r="ER140"/>
  <c r="DH140"/>
  <c r="DE140"/>
  <c r="CV140"/>
  <c r="EP140"/>
  <c r="EV140" s="1"/>
  <c r="EQ140"/>
  <c r="DD140"/>
  <c r="EO140"/>
  <c r="EU140" s="1"/>
  <c r="DG140"/>
  <c r="EY140"/>
  <c r="EN140"/>
  <c r="ET140" s="1"/>
  <c r="FC142"/>
  <c r="CV142"/>
  <c r="DG142"/>
  <c r="DD142"/>
  <c r="DH142"/>
  <c r="DE142"/>
  <c r="EO142"/>
  <c r="EU142" s="1"/>
  <c r="EQ142"/>
  <c r="DF142"/>
  <c r="EP142"/>
  <c r="EV142" s="1"/>
  <c r="ER142"/>
  <c r="EY142"/>
  <c r="EN142"/>
  <c r="ET142" s="1"/>
  <c r="FC144"/>
  <c r="CV144"/>
  <c r="DG144"/>
  <c r="DD144"/>
  <c r="DH144"/>
  <c r="DE144"/>
  <c r="EO144"/>
  <c r="EU144" s="1"/>
  <c r="EQ144"/>
  <c r="DF144"/>
  <c r="EP144"/>
  <c r="EV144" s="1"/>
  <c r="ER144"/>
  <c r="EY144"/>
  <c r="EN144"/>
  <c r="ET144" s="1"/>
  <c r="FC150"/>
  <c r="DE150"/>
  <c r="EO150"/>
  <c r="EU150" s="1"/>
  <c r="EQ150"/>
  <c r="DF150"/>
  <c r="EP150"/>
  <c r="EV150" s="1"/>
  <c r="ER150"/>
  <c r="CV150"/>
  <c r="DG150"/>
  <c r="DD150"/>
  <c r="DH150"/>
  <c r="EY150"/>
  <c r="EN150"/>
  <c r="ET150" s="1"/>
  <c r="EY151"/>
  <c r="EN151"/>
  <c r="ET151" s="1"/>
  <c r="FC153"/>
  <c r="DD153"/>
  <c r="EP153"/>
  <c r="EV153" s="1"/>
  <c r="CV153"/>
  <c r="DG153"/>
  <c r="DE153"/>
  <c r="DH153"/>
  <c r="DF153"/>
  <c r="EQ153"/>
  <c r="ER153"/>
  <c r="EO153"/>
  <c r="EU153"/>
  <c r="EY153"/>
  <c r="EN153"/>
  <c r="ET153" s="1"/>
  <c r="FC161"/>
  <c r="ER161"/>
  <c r="EQ161"/>
  <c r="EO161"/>
  <c r="EU161" s="1"/>
  <c r="DG161"/>
  <c r="DE161"/>
  <c r="DH161"/>
  <c r="DF161"/>
  <c r="DD161"/>
  <c r="EP161"/>
  <c r="EV161" s="1"/>
  <c r="CV161"/>
  <c r="EY161"/>
  <c r="EN161"/>
  <c r="ET161" s="1"/>
  <c r="FC165"/>
  <c r="CV165"/>
  <c r="DG165"/>
  <c r="DD165"/>
  <c r="DF165"/>
  <c r="EP165"/>
  <c r="EV165" s="1"/>
  <c r="EQ165"/>
  <c r="EO165"/>
  <c r="EU165" s="1"/>
  <c r="DH165"/>
  <c r="ER165"/>
  <c r="DE165"/>
  <c r="EY165"/>
  <c r="EN165"/>
  <c r="ET165" s="1"/>
  <c r="FC170"/>
  <c r="DF170"/>
  <c r="DD170"/>
  <c r="EP170"/>
  <c r="EV170" s="1"/>
  <c r="DE170"/>
  <c r="EO170"/>
  <c r="EU170" s="1"/>
  <c r="EQ170"/>
  <c r="CV170"/>
  <c r="ER170"/>
  <c r="DH170"/>
  <c r="DG170"/>
  <c r="EY170"/>
  <c r="EN170"/>
  <c r="ET170" s="1"/>
  <c r="FC177"/>
  <c r="DG177"/>
  <c r="EA177" s="1"/>
  <c r="EO177"/>
  <c r="EU177" s="1"/>
  <c r="DE177"/>
  <c r="EE177" s="1"/>
  <c r="ER177"/>
  <c r="EK177" s="1"/>
  <c r="DH177"/>
  <c r="DV177" s="1"/>
  <c r="EY177"/>
  <c r="EN177"/>
  <c r="ET177" s="1"/>
  <c r="FC179"/>
  <c r="EP179"/>
  <c r="EV179"/>
  <c r="CV179"/>
  <c r="DE179"/>
  <c r="EE179" s="1"/>
  <c r="DF179"/>
  <c r="EF179" s="1"/>
  <c r="DG179"/>
  <c r="EG179" s="1"/>
  <c r="EY179"/>
  <c r="EN179"/>
  <c r="ET179" s="1"/>
  <c r="EY184"/>
  <c r="FC192"/>
  <c r="DE192"/>
  <c r="EO192"/>
  <c r="EU192" s="1"/>
  <c r="EQ192"/>
  <c r="DF192"/>
  <c r="EP192"/>
  <c r="EV192" s="1"/>
  <c r="ER192"/>
  <c r="CV192"/>
  <c r="DG192"/>
  <c r="DD192"/>
  <c r="DH192"/>
  <c r="EY192"/>
  <c r="EN192"/>
  <c r="ET192" s="1"/>
  <c r="FC195"/>
  <c r="DD195"/>
  <c r="DH195"/>
  <c r="EO195"/>
  <c r="EU195" s="1"/>
  <c r="DG195"/>
  <c r="EQ195"/>
  <c r="DE195"/>
  <c r="EP195"/>
  <c r="EV195"/>
  <c r="DF195"/>
  <c r="ER195"/>
  <c r="CV195"/>
  <c r="EY195"/>
  <c r="EN195"/>
  <c r="ET195" s="1"/>
  <c r="FC198"/>
  <c r="CV198"/>
  <c r="DD198"/>
  <c r="EP198"/>
  <c r="EV198"/>
  <c r="EO198"/>
  <c r="EU198" s="1"/>
  <c r="EQ198"/>
  <c r="DG198"/>
  <c r="DF198"/>
  <c r="ER198"/>
  <c r="DH198"/>
  <c r="DE198"/>
  <c r="EY198"/>
  <c r="EN198"/>
  <c r="ET198"/>
  <c r="FC202"/>
  <c r="DD202"/>
  <c r="EP202"/>
  <c r="EV202" s="1"/>
  <c r="DF202"/>
  <c r="ER202"/>
  <c r="DE202"/>
  <c r="DH202"/>
  <c r="CV202"/>
  <c r="EO202"/>
  <c r="EU202" s="1"/>
  <c r="EQ202"/>
  <c r="DG202"/>
  <c r="EY202"/>
  <c r="EN202"/>
  <c r="ET202" s="1"/>
  <c r="FC206"/>
  <c r="EP206"/>
  <c r="EV206"/>
  <c r="DF206"/>
  <c r="ER206"/>
  <c r="DD206"/>
  <c r="DE206"/>
  <c r="CV206"/>
  <c r="DH206"/>
  <c r="EO206"/>
  <c r="EU206"/>
  <c r="EQ206"/>
  <c r="DG206"/>
  <c r="EY206"/>
  <c r="EN206"/>
  <c r="ET206" s="1"/>
  <c r="FC209"/>
  <c r="ER209"/>
  <c r="DH209"/>
  <c r="CV209"/>
  <c r="DG209"/>
  <c r="DD209"/>
  <c r="EP209"/>
  <c r="EV209" s="1"/>
  <c r="DF209"/>
  <c r="DE209"/>
  <c r="EO209"/>
  <c r="EU209" s="1"/>
  <c r="EQ209"/>
  <c r="EY209"/>
  <c r="EN209"/>
  <c r="ET209" s="1"/>
  <c r="FC211"/>
  <c r="DD211"/>
  <c r="EQ211"/>
  <c r="DG211"/>
  <c r="DE211"/>
  <c r="EO211"/>
  <c r="EU211"/>
  <c r="EP211"/>
  <c r="EV211"/>
  <c r="DF211"/>
  <c r="ER211"/>
  <c r="CV211"/>
  <c r="DH211"/>
  <c r="EY211"/>
  <c r="EN211"/>
  <c r="ET211" s="1"/>
  <c r="FC213"/>
  <c r="ER213"/>
  <c r="DH213"/>
  <c r="DE213"/>
  <c r="EO213"/>
  <c r="EU213" s="1"/>
  <c r="EQ213"/>
  <c r="CV213"/>
  <c r="DD213"/>
  <c r="EP213"/>
  <c r="EV213" s="1"/>
  <c r="DF213"/>
  <c r="DG213"/>
  <c r="EY213"/>
  <c r="EN213"/>
  <c r="ET213" s="1"/>
  <c r="FC218"/>
  <c r="CV218"/>
  <c r="DG218"/>
  <c r="DD218"/>
  <c r="DH218"/>
  <c r="DE218"/>
  <c r="EO218"/>
  <c r="EU218" s="1"/>
  <c r="EQ218"/>
  <c r="DF218"/>
  <c r="EP218"/>
  <c r="EV218" s="1"/>
  <c r="ER218"/>
  <c r="EY218"/>
  <c r="EN218"/>
  <c r="ET218" s="1"/>
  <c r="FC249"/>
  <c r="CV249"/>
  <c r="DF249"/>
  <c r="EP249"/>
  <c r="EV249" s="1"/>
  <c r="DG249"/>
  <c r="DD249"/>
  <c r="EQ249"/>
  <c r="EO249"/>
  <c r="EU249" s="1"/>
  <c r="ER249"/>
  <c r="DE249"/>
  <c r="DH249"/>
  <c r="EY228"/>
  <c r="EN228"/>
  <c r="ET228"/>
  <c r="FC239"/>
  <c r="CV239"/>
  <c r="DG239"/>
  <c r="DD239"/>
  <c r="EP239"/>
  <c r="EV239" s="1"/>
  <c r="DF239"/>
  <c r="DE239"/>
  <c r="EO239"/>
  <c r="EU239" s="1"/>
  <c r="EQ239"/>
  <c r="DH239"/>
  <c r="ER239"/>
  <c r="EY239"/>
  <c r="EN239"/>
  <c r="ET239" s="1"/>
  <c r="EY241"/>
  <c r="EN241"/>
  <c r="ET241"/>
  <c r="FC246"/>
  <c r="ER246"/>
  <c r="DG246"/>
  <c r="DE246"/>
  <c r="CV246"/>
  <c r="DF246"/>
  <c r="EO246"/>
  <c r="EU246" s="1"/>
  <c r="EP246"/>
  <c r="EV246" s="1"/>
  <c r="DD246"/>
  <c r="DH246"/>
  <c r="EQ246"/>
  <c r="EY246"/>
  <c r="EN246"/>
  <c r="ET246" s="1"/>
  <c r="FC251"/>
  <c r="DG251"/>
  <c r="DH251"/>
  <c r="ER251"/>
  <c r="DF251"/>
  <c r="DD251"/>
  <c r="EQ251"/>
  <c r="CV251"/>
  <c r="EP251"/>
  <c r="EV251" s="1"/>
  <c r="DE251"/>
  <c r="EO251"/>
  <c r="EU251" s="1"/>
  <c r="EY251"/>
  <c r="EN251"/>
  <c r="ET251"/>
  <c r="FC262"/>
  <c r="DD262"/>
  <c r="EO262"/>
  <c r="EU262" s="1"/>
  <c r="DG262"/>
  <c r="DH262"/>
  <c r="EQ262"/>
  <c r="DE262"/>
  <c r="CV262"/>
  <c r="EP262"/>
  <c r="EV262" s="1"/>
  <c r="DF262"/>
  <c r="ER262"/>
  <c r="EY262"/>
  <c r="EN262"/>
  <c r="ET262" s="1"/>
  <c r="FC265"/>
  <c r="EP265"/>
  <c r="EV265" s="1"/>
  <c r="ER265"/>
  <c r="DG265"/>
  <c r="DF265"/>
  <c r="CV265"/>
  <c r="DD265"/>
  <c r="DE265"/>
  <c r="EO265"/>
  <c r="EU265" s="1"/>
  <c r="DH265"/>
  <c r="EQ265"/>
  <c r="EY265"/>
  <c r="EN265"/>
  <c r="ET265"/>
  <c r="FC268"/>
  <c r="DE268"/>
  <c r="DH268"/>
  <c r="EQ268"/>
  <c r="EP268"/>
  <c r="EV268" s="1"/>
  <c r="CV268"/>
  <c r="ER268"/>
  <c r="EO268"/>
  <c r="EU268" s="1"/>
  <c r="DD268"/>
  <c r="DF268"/>
  <c r="DG268"/>
  <c r="EY268"/>
  <c r="EN268"/>
  <c r="ET268" s="1"/>
  <c r="FC272"/>
  <c r="CV272"/>
  <c r="DD272"/>
  <c r="EP272"/>
  <c r="EV272" s="1"/>
  <c r="EO272"/>
  <c r="EU272" s="1"/>
  <c r="EQ272"/>
  <c r="DG272"/>
  <c r="DF272"/>
  <c r="ER272"/>
  <c r="DH272"/>
  <c r="DE272"/>
  <c r="EY272"/>
  <c r="EN272"/>
  <c r="ET272" s="1"/>
  <c r="FC275"/>
  <c r="DE275"/>
  <c r="EQ275"/>
  <c r="EO275"/>
  <c r="EU275" s="1"/>
  <c r="DG275"/>
  <c r="DD275"/>
  <c r="EP275"/>
  <c r="EV275" s="1"/>
  <c r="CV275"/>
  <c r="ER275"/>
  <c r="DH275"/>
  <c r="DF275"/>
  <c r="EY275"/>
  <c r="EN275"/>
  <c r="ET275" s="1"/>
  <c r="FC277"/>
  <c r="EQ277"/>
  <c r="ER277"/>
  <c r="DE277"/>
  <c r="DG277"/>
  <c r="EP277"/>
  <c r="EV277" s="1"/>
  <c r="CV277"/>
  <c r="DH277"/>
  <c r="DD277"/>
  <c r="EO277"/>
  <c r="EU277"/>
  <c r="DF277"/>
  <c r="EY277"/>
  <c r="EN277"/>
  <c r="ET277"/>
  <c r="FC284"/>
  <c r="DD284"/>
  <c r="DH284"/>
  <c r="CV284"/>
  <c r="DG284"/>
  <c r="DF284"/>
  <c r="EP284"/>
  <c r="EV284"/>
  <c r="ER284"/>
  <c r="DE284"/>
  <c r="EO284"/>
  <c r="EU284"/>
  <c r="EQ284"/>
  <c r="EY284"/>
  <c r="EN284"/>
  <c r="ET284"/>
  <c r="FC294"/>
  <c r="DF294"/>
  <c r="EP294"/>
  <c r="EV294" s="1"/>
  <c r="ER294"/>
  <c r="EQ294"/>
  <c r="DG294"/>
  <c r="DD294"/>
  <c r="DH294"/>
  <c r="DE294"/>
  <c r="CV294"/>
  <c r="EO294"/>
  <c r="EU294" s="1"/>
  <c r="EY294"/>
  <c r="EN294"/>
  <c r="ET294"/>
  <c r="FC300"/>
  <c r="DD300"/>
  <c r="DH300"/>
  <c r="DE300"/>
  <c r="CV300"/>
  <c r="EO300"/>
  <c r="EU300" s="1"/>
  <c r="EP300"/>
  <c r="EV300" s="1"/>
  <c r="EQ300"/>
  <c r="DF300"/>
  <c r="ER300"/>
  <c r="DG300"/>
  <c r="EY300"/>
  <c r="EN300"/>
  <c r="ET300" s="1"/>
  <c r="FC308"/>
  <c r="DF308"/>
  <c r="DG308"/>
  <c r="EQ308"/>
  <c r="EO308"/>
  <c r="EU308"/>
  <c r="DE308"/>
  <c r="ER308"/>
  <c r="CV308"/>
  <c r="EP308"/>
  <c r="EV308" s="1"/>
  <c r="DD308"/>
  <c r="DH308"/>
  <c r="EY308"/>
  <c r="EN308"/>
  <c r="ET308" s="1"/>
  <c r="FC313"/>
  <c r="CV313"/>
  <c r="DD313"/>
  <c r="EP313"/>
  <c r="EV313" s="1"/>
  <c r="DF313"/>
  <c r="DE313"/>
  <c r="ER313"/>
  <c r="EQ313"/>
  <c r="DH313"/>
  <c r="EO313"/>
  <c r="EU313" s="1"/>
  <c r="DG313"/>
  <c r="EY313"/>
  <c r="EN313"/>
  <c r="ET313" s="1"/>
  <c r="FC315"/>
  <c r="EP315"/>
  <c r="EV315" s="1"/>
  <c r="DF315"/>
  <c r="ER315"/>
  <c r="DD315"/>
  <c r="DG315"/>
  <c r="CV315"/>
  <c r="DH315"/>
  <c r="DE315"/>
  <c r="EO315"/>
  <c r="EU315" s="1"/>
  <c r="EQ315"/>
  <c r="EY315"/>
  <c r="EN315"/>
  <c r="ET315" s="1"/>
  <c r="FC319"/>
  <c r="DD319"/>
  <c r="DH319"/>
  <c r="CV319"/>
  <c r="DG319"/>
  <c r="DF319"/>
  <c r="EP319"/>
  <c r="EV319" s="1"/>
  <c r="ER319"/>
  <c r="DE319"/>
  <c r="EO319"/>
  <c r="EU319" s="1"/>
  <c r="EQ319"/>
  <c r="EY319"/>
  <c r="EN319"/>
  <c r="ET319" s="1"/>
  <c r="FC323"/>
  <c r="EQ323"/>
  <c r="EO323"/>
  <c r="EU323" s="1"/>
  <c r="DG323"/>
  <c r="DE323"/>
  <c r="DH323"/>
  <c r="DF323"/>
  <c r="DD323"/>
  <c r="EP323"/>
  <c r="EV323" s="1"/>
  <c r="CV323"/>
  <c r="ER323"/>
  <c r="EY323"/>
  <c r="EN323"/>
  <c r="ET323"/>
  <c r="FC325"/>
  <c r="DD325"/>
  <c r="DH325"/>
  <c r="CV325"/>
  <c r="DG325"/>
  <c r="DF325"/>
  <c r="ER325"/>
  <c r="EO325"/>
  <c r="EU325" s="1"/>
  <c r="EP325"/>
  <c r="EV325" s="1"/>
  <c r="DE325"/>
  <c r="EQ325"/>
  <c r="EY325"/>
  <c r="EN325"/>
  <c r="ET325"/>
  <c r="FC329"/>
  <c r="DD329"/>
  <c r="DH329"/>
  <c r="CV329"/>
  <c r="DG329"/>
  <c r="EP329"/>
  <c r="EV329" s="1"/>
  <c r="DE329"/>
  <c r="EQ329"/>
  <c r="DF329"/>
  <c r="ER329"/>
  <c r="EO329"/>
  <c r="EU329" s="1"/>
  <c r="EY329"/>
  <c r="EN329"/>
  <c r="ET329" s="1"/>
  <c r="FC331"/>
  <c r="DD331"/>
  <c r="DH331"/>
  <c r="CV331"/>
  <c r="DG331"/>
  <c r="DF331"/>
  <c r="ER331"/>
  <c r="EO331"/>
  <c r="EU331" s="1"/>
  <c r="EP331"/>
  <c r="EV331" s="1"/>
  <c r="DE331"/>
  <c r="EQ331"/>
  <c r="EY331"/>
  <c r="EN331"/>
  <c r="ET331" s="1"/>
  <c r="FC245"/>
  <c r="DE245"/>
  <c r="ER245"/>
  <c r="EO245"/>
  <c r="EU245" s="1"/>
  <c r="EQ245"/>
  <c r="DH245"/>
  <c r="CV245"/>
  <c r="DG245"/>
  <c r="EP245"/>
  <c r="EV245" s="1"/>
  <c r="DD245"/>
  <c r="DF245"/>
  <c r="FC335"/>
  <c r="CV335"/>
  <c r="DG335"/>
  <c r="EO335"/>
  <c r="EU335"/>
  <c r="DD335"/>
  <c r="DH335"/>
  <c r="DE335"/>
  <c r="EQ335"/>
  <c r="DF335"/>
  <c r="EP335"/>
  <c r="EV335" s="1"/>
  <c r="ER335"/>
  <c r="FC225"/>
  <c r="DF225"/>
  <c r="DD225"/>
  <c r="EP225"/>
  <c r="EV225" s="1"/>
  <c r="EO225"/>
  <c r="EU225" s="1"/>
  <c r="EQ225"/>
  <c r="DG225"/>
  <c r="CV225"/>
  <c r="ER225"/>
  <c r="DH225"/>
  <c r="DE225"/>
  <c r="EY225"/>
  <c r="EN225"/>
  <c r="ET225"/>
  <c r="FC236"/>
  <c r="DD236"/>
  <c r="DG236"/>
  <c r="DH236"/>
  <c r="EQ236"/>
  <c r="EP236"/>
  <c r="EV236" s="1"/>
  <c r="CV236"/>
  <c r="DF236"/>
  <c r="EO236"/>
  <c r="EU236" s="1"/>
  <c r="DE236"/>
  <c r="ER236"/>
  <c r="EY236"/>
  <c r="EN236"/>
  <c r="ET236" s="1"/>
  <c r="FC240"/>
  <c r="DD240"/>
  <c r="DF240"/>
  <c r="DG240"/>
  <c r="EQ240"/>
  <c r="DH240"/>
  <c r="EP240"/>
  <c r="EV240" s="1"/>
  <c r="ER240"/>
  <c r="CV240"/>
  <c r="EO240"/>
  <c r="EU240" s="1"/>
  <c r="DE240"/>
  <c r="EY240"/>
  <c r="EN240"/>
  <c r="ET240" s="1"/>
  <c r="FC247"/>
  <c r="CV247"/>
  <c r="DG247"/>
  <c r="EP247"/>
  <c r="EV247" s="1"/>
  <c r="ER247"/>
  <c r="EO247"/>
  <c r="EU247"/>
  <c r="DE247"/>
  <c r="DD247"/>
  <c r="DF247"/>
  <c r="EQ247"/>
  <c r="DH247"/>
  <c r="EY247"/>
  <c r="EN247"/>
  <c r="ET247"/>
  <c r="FC253"/>
  <c r="DE253"/>
  <c r="DH253"/>
  <c r="DG253"/>
  <c r="DD253"/>
  <c r="EO253"/>
  <c r="EU253" s="1"/>
  <c r="ER253"/>
  <c r="EQ253"/>
  <c r="DF253"/>
  <c r="EP253"/>
  <c r="EV253" s="1"/>
  <c r="CV253"/>
  <c r="EY253"/>
  <c r="EN253"/>
  <c r="ET253" s="1"/>
  <c r="FC256"/>
  <c r="DF256"/>
  <c r="DG256"/>
  <c r="EQ256"/>
  <c r="CV256"/>
  <c r="EO256"/>
  <c r="EU256" s="1"/>
  <c r="ER256"/>
  <c r="DE256"/>
  <c r="EP256"/>
  <c r="EV256" s="1"/>
  <c r="DD256"/>
  <c r="DH256"/>
  <c r="EY256"/>
  <c r="EN256"/>
  <c r="ET256" s="1"/>
  <c r="FC259"/>
  <c r="DH259"/>
  <c r="DE259"/>
  <c r="DF259"/>
  <c r="CV259"/>
  <c r="EP259"/>
  <c r="EV259" s="1"/>
  <c r="EO259"/>
  <c r="EU259" s="1"/>
  <c r="DD259"/>
  <c r="EQ259"/>
  <c r="DG259"/>
  <c r="ER259"/>
  <c r="EY259"/>
  <c r="EN259"/>
  <c r="ET259" s="1"/>
  <c r="FC263"/>
  <c r="DF263"/>
  <c r="EP263"/>
  <c r="EV263"/>
  <c r="ER263"/>
  <c r="DE263"/>
  <c r="EO263"/>
  <c r="EU263"/>
  <c r="EQ263"/>
  <c r="DD263"/>
  <c r="DH263"/>
  <c r="CV263"/>
  <c r="DG263"/>
  <c r="EY263"/>
  <c r="EN263"/>
  <c r="ET263"/>
  <c r="FC271"/>
  <c r="DF271"/>
  <c r="DD271"/>
  <c r="DG271"/>
  <c r="DE271"/>
  <c r="EP271"/>
  <c r="EV271" s="1"/>
  <c r="CV271"/>
  <c r="ER271"/>
  <c r="DH271"/>
  <c r="EO271"/>
  <c r="EU271" s="1"/>
  <c r="EQ271"/>
  <c r="EY271"/>
  <c r="EN271"/>
  <c r="ET271" s="1"/>
  <c r="FC279"/>
  <c r="CV279"/>
  <c r="DH279"/>
  <c r="DE279"/>
  <c r="EO279"/>
  <c r="EU279" s="1"/>
  <c r="EQ279"/>
  <c r="EP279"/>
  <c r="EV279" s="1"/>
  <c r="DF279"/>
  <c r="ER279"/>
  <c r="DD279"/>
  <c r="DG279"/>
  <c r="EY279"/>
  <c r="EN279"/>
  <c r="ET279" s="1"/>
  <c r="FC281"/>
  <c r="DD281"/>
  <c r="DH281"/>
  <c r="CV281"/>
  <c r="DG281"/>
  <c r="DF281"/>
  <c r="EP281"/>
  <c r="EV281" s="1"/>
  <c r="ER281"/>
  <c r="DE281"/>
  <c r="EO281"/>
  <c r="EU281" s="1"/>
  <c r="EQ281"/>
  <c r="EY281"/>
  <c r="EN281"/>
  <c r="ET281" s="1"/>
  <c r="FC285"/>
  <c r="DD285"/>
  <c r="DH285"/>
  <c r="CV285"/>
  <c r="DG285"/>
  <c r="DF285"/>
  <c r="EP285"/>
  <c r="EV285" s="1"/>
  <c r="ER285"/>
  <c r="DE285"/>
  <c r="EO285"/>
  <c r="EU285" s="1"/>
  <c r="EQ285"/>
  <c r="EY285"/>
  <c r="EN285"/>
  <c r="ET285" s="1"/>
  <c r="FC287"/>
  <c r="DH287"/>
  <c r="ER287"/>
  <c r="EQ287"/>
  <c r="DG287"/>
  <c r="DD287"/>
  <c r="EP287"/>
  <c r="EV287"/>
  <c r="DF287"/>
  <c r="CV287"/>
  <c r="DE287"/>
  <c r="EO287"/>
  <c r="EU287" s="1"/>
  <c r="EY287"/>
  <c r="EN287"/>
  <c r="ET287"/>
  <c r="FC292"/>
  <c r="DF292"/>
  <c r="EP292"/>
  <c r="EV292" s="1"/>
  <c r="ER292"/>
  <c r="EQ292"/>
  <c r="DG292"/>
  <c r="DD292"/>
  <c r="DH292"/>
  <c r="DE292"/>
  <c r="CV292"/>
  <c r="EO292"/>
  <c r="EU292" s="1"/>
  <c r="EY292"/>
  <c r="EN292"/>
  <c r="ET292"/>
  <c r="FC295"/>
  <c r="DD295"/>
  <c r="DH295"/>
  <c r="DE295"/>
  <c r="CV295"/>
  <c r="EO295"/>
  <c r="EU295" s="1"/>
  <c r="DF295"/>
  <c r="EP295"/>
  <c r="EV295"/>
  <c r="ER295"/>
  <c r="EQ295"/>
  <c r="DG295"/>
  <c r="EY295"/>
  <c r="EN295"/>
  <c r="ET295"/>
  <c r="FC297"/>
  <c r="DH297"/>
  <c r="DF297"/>
  <c r="EP297"/>
  <c r="EV297" s="1"/>
  <c r="DE297"/>
  <c r="DD297"/>
  <c r="DG297"/>
  <c r="CV297"/>
  <c r="EO297"/>
  <c r="EU297" s="1"/>
  <c r="ER297"/>
  <c r="EQ297"/>
  <c r="EY297"/>
  <c r="EN297"/>
  <c r="ET297"/>
  <c r="FC302"/>
  <c r="DD302"/>
  <c r="EP302"/>
  <c r="EV302" s="1"/>
  <c r="ER302"/>
  <c r="EQ302"/>
  <c r="CV302"/>
  <c r="DF302"/>
  <c r="DH302"/>
  <c r="DE302"/>
  <c r="DG302"/>
  <c r="EO302"/>
  <c r="EU302" s="1"/>
  <c r="EY302"/>
  <c r="EN302"/>
  <c r="ET302"/>
  <c r="FC304"/>
  <c r="DD304"/>
  <c r="DF304"/>
  <c r="DH304"/>
  <c r="EQ304"/>
  <c r="CV304"/>
  <c r="EO304"/>
  <c r="EU304" s="1"/>
  <c r="EP304"/>
  <c r="EV304" s="1"/>
  <c r="DE304"/>
  <c r="DG304"/>
  <c r="ER304"/>
  <c r="EY304"/>
  <c r="EN304"/>
  <c r="ET304" s="1"/>
  <c r="FC309"/>
  <c r="DD309"/>
  <c r="DH309"/>
  <c r="DE309"/>
  <c r="CV309"/>
  <c r="EO309"/>
  <c r="EU309" s="1"/>
  <c r="DF309"/>
  <c r="EP309"/>
  <c r="EV309"/>
  <c r="ER309"/>
  <c r="EQ309"/>
  <c r="DG309"/>
  <c r="EY309"/>
  <c r="EN309"/>
  <c r="ET309"/>
  <c r="FC311"/>
  <c r="CV311"/>
  <c r="DD311"/>
  <c r="EP311"/>
  <c r="EV311" s="1"/>
  <c r="DF311"/>
  <c r="DG311"/>
  <c r="ER311"/>
  <c r="DH311"/>
  <c r="DE311"/>
  <c r="EO311"/>
  <c r="EU311" s="1"/>
  <c r="EQ311"/>
  <c r="EY311"/>
  <c r="EN311"/>
  <c r="ET311" s="1"/>
  <c r="FC320"/>
  <c r="DF320"/>
  <c r="DG320"/>
  <c r="DH320"/>
  <c r="DE320"/>
  <c r="ER320"/>
  <c r="EP320"/>
  <c r="EV320"/>
  <c r="CV320"/>
  <c r="EO320"/>
  <c r="EU320" s="1"/>
  <c r="DD320"/>
  <c r="EQ320"/>
  <c r="EY320"/>
  <c r="EN320"/>
  <c r="ET320" s="1"/>
  <c r="FC326"/>
  <c r="DF326"/>
  <c r="DD326"/>
  <c r="EP326"/>
  <c r="EV326" s="1"/>
  <c r="DG326"/>
  <c r="DE326"/>
  <c r="CV326"/>
  <c r="ER326"/>
  <c r="DH326"/>
  <c r="EO326"/>
  <c r="EU326" s="1"/>
  <c r="EQ326"/>
  <c r="EY326"/>
  <c r="EN326"/>
  <c r="ET326" s="1"/>
  <c r="FC333"/>
  <c r="DD333"/>
  <c r="DH333"/>
  <c r="CV333"/>
  <c r="DG333"/>
  <c r="EP333"/>
  <c r="EV333" s="1"/>
  <c r="DE333"/>
  <c r="EQ333"/>
  <c r="DF333"/>
  <c r="ER333"/>
  <c r="EO333"/>
  <c r="EU333" s="1"/>
  <c r="EY333"/>
  <c r="EN333"/>
  <c r="ET333" s="1"/>
  <c r="FC337"/>
  <c r="CV337"/>
  <c r="ER337"/>
  <c r="EQ337"/>
  <c r="DE337"/>
  <c r="EO337"/>
  <c r="EU337" s="1"/>
  <c r="DG337"/>
  <c r="DD337"/>
  <c r="EP337"/>
  <c r="EV337" s="1"/>
  <c r="DF337"/>
  <c r="DH337"/>
  <c r="EY337"/>
  <c r="EN337"/>
  <c r="ET337"/>
  <c r="FB335"/>
  <c r="EZ335"/>
  <c r="EY123"/>
  <c r="EN123"/>
  <c r="ET123" s="1"/>
  <c r="FC127"/>
  <c r="CV127"/>
  <c r="DG127"/>
  <c r="DD127"/>
  <c r="EP127"/>
  <c r="EV127" s="1"/>
  <c r="DF127"/>
  <c r="DE127"/>
  <c r="EO127"/>
  <c r="EU127" s="1"/>
  <c r="EQ127"/>
  <c r="DH127"/>
  <c r="ER127"/>
  <c r="EY127"/>
  <c r="EN127"/>
  <c r="ET127" s="1"/>
  <c r="FC133"/>
  <c r="DF133"/>
  <c r="EP133"/>
  <c r="EV133" s="1"/>
  <c r="ER133"/>
  <c r="DG133"/>
  <c r="EQ133"/>
  <c r="DD133"/>
  <c r="DH133"/>
  <c r="CV133"/>
  <c r="EO133"/>
  <c r="EU133" s="1"/>
  <c r="DE133"/>
  <c r="EY133"/>
  <c r="EN133"/>
  <c r="ET133" s="1"/>
  <c r="FC145"/>
  <c r="CV145"/>
  <c r="DD145"/>
  <c r="DG145"/>
  <c r="DH145"/>
  <c r="ER145"/>
  <c r="EQ145"/>
  <c r="EO145"/>
  <c r="EU145"/>
  <c r="DF145"/>
  <c r="DE145"/>
  <c r="EP145"/>
  <c r="EV145"/>
  <c r="EY145"/>
  <c r="EN145"/>
  <c r="ET145" s="1"/>
  <c r="FC149"/>
  <c r="EP149"/>
  <c r="EV149"/>
  <c r="CV149"/>
  <c r="ER149"/>
  <c r="DH149"/>
  <c r="EO149"/>
  <c r="EU149" s="1"/>
  <c r="EQ149"/>
  <c r="DF149"/>
  <c r="DD149"/>
  <c r="DG149"/>
  <c r="DE149"/>
  <c r="EY149"/>
  <c r="EN149"/>
  <c r="ET149" s="1"/>
  <c r="FC156"/>
  <c r="DG156"/>
  <c r="DH156"/>
  <c r="CV156"/>
  <c r="DD156"/>
  <c r="DE156"/>
  <c r="EP156"/>
  <c r="EV156" s="1"/>
  <c r="EO156"/>
  <c r="EU156" s="1"/>
  <c r="DF156"/>
  <c r="EQ156"/>
  <c r="ER156"/>
  <c r="EY156"/>
  <c r="EN156"/>
  <c r="ET156" s="1"/>
  <c r="FC158"/>
  <c r="DF158"/>
  <c r="ER158"/>
  <c r="DH158"/>
  <c r="DE158"/>
  <c r="CV158"/>
  <c r="DD158"/>
  <c r="EP158"/>
  <c r="EV158"/>
  <c r="EO158"/>
  <c r="EU158" s="1"/>
  <c r="EQ158"/>
  <c r="DG158"/>
  <c r="EY158"/>
  <c r="EN158"/>
  <c r="ET158" s="1"/>
  <c r="FC162"/>
  <c r="DE162"/>
  <c r="EO162"/>
  <c r="EU162"/>
  <c r="EQ162"/>
  <c r="DF162"/>
  <c r="EP162"/>
  <c r="EV162" s="1"/>
  <c r="ER162"/>
  <c r="CV162"/>
  <c r="DG162"/>
  <c r="DD162"/>
  <c r="DH162"/>
  <c r="EY162"/>
  <c r="EN162"/>
  <c r="ET162" s="1"/>
  <c r="FC167"/>
  <c r="DF167"/>
  <c r="ER167"/>
  <c r="DH167"/>
  <c r="DE167"/>
  <c r="CV167"/>
  <c r="DD167"/>
  <c r="EP167"/>
  <c r="EV167" s="1"/>
  <c r="EO167"/>
  <c r="EU167" s="1"/>
  <c r="EQ167"/>
  <c r="DG167"/>
  <c r="EY167"/>
  <c r="EN167"/>
  <c r="ET167"/>
  <c r="FC171"/>
  <c r="ER171"/>
  <c r="DH171"/>
  <c r="DG171"/>
  <c r="DE171"/>
  <c r="CV171"/>
  <c r="DD171"/>
  <c r="EP171"/>
  <c r="EV171" s="1"/>
  <c r="DF171"/>
  <c r="EO171"/>
  <c r="EU171" s="1"/>
  <c r="EQ171"/>
  <c r="EY171"/>
  <c r="EN171"/>
  <c r="ET171" s="1"/>
  <c r="FC173"/>
  <c r="CV173"/>
  <c r="DG173"/>
  <c r="DD173"/>
  <c r="DH173"/>
  <c r="DE173"/>
  <c r="EO173"/>
  <c r="EU173" s="1"/>
  <c r="EQ173"/>
  <c r="DF173"/>
  <c r="EP173"/>
  <c r="EV173" s="1"/>
  <c r="ER173"/>
  <c r="EY173"/>
  <c r="EN173"/>
  <c r="ET173" s="1"/>
  <c r="FC181"/>
  <c r="CV181"/>
  <c r="DD181"/>
  <c r="DG181"/>
  <c r="EA181" s="1"/>
  <c r="DH181"/>
  <c r="DE181"/>
  <c r="DY181" s="1"/>
  <c r="EP181"/>
  <c r="EV181" s="1"/>
  <c r="EO181"/>
  <c r="EU181" s="1"/>
  <c r="DF181"/>
  <c r="EQ181"/>
  <c r="EW181"/>
  <c r="ER181"/>
  <c r="EY181"/>
  <c r="FC183"/>
  <c r="DD183"/>
  <c r="DR183" s="1"/>
  <c r="EP183"/>
  <c r="EV183" s="1"/>
  <c r="CV183"/>
  <c r="DG183"/>
  <c r="EA183"/>
  <c r="DE183"/>
  <c r="DH183"/>
  <c r="DV183" s="1"/>
  <c r="DF183"/>
  <c r="EQ183"/>
  <c r="EW183" s="1"/>
  <c r="ER183"/>
  <c r="EO183"/>
  <c r="EU183" s="1"/>
  <c r="EY183"/>
  <c r="FC186"/>
  <c r="DE186"/>
  <c r="DS186" s="1"/>
  <c r="DF186"/>
  <c r="EO186"/>
  <c r="EU186" s="1"/>
  <c r="EQ186"/>
  <c r="EJ186" s="1"/>
  <c r="EP186"/>
  <c r="EV186" s="1"/>
  <c r="ER186"/>
  <c r="DD186"/>
  <c r="DR186" s="1"/>
  <c r="DH186"/>
  <c r="DG186"/>
  <c r="EG186"/>
  <c r="CV186"/>
  <c r="EY186"/>
  <c r="EY187"/>
  <c r="EN187"/>
  <c r="ET187" s="1"/>
  <c r="FC191"/>
  <c r="DE191"/>
  <c r="EO191"/>
  <c r="EU191" s="1"/>
  <c r="EQ191"/>
  <c r="DF191"/>
  <c r="EP191"/>
  <c r="EV191" s="1"/>
  <c r="ER191"/>
  <c r="CV191"/>
  <c r="DG191"/>
  <c r="DD191"/>
  <c r="DH191"/>
  <c r="EY191"/>
  <c r="EN191"/>
  <c r="ET191" s="1"/>
  <c r="FC196"/>
  <c r="CV196"/>
  <c r="DD196"/>
  <c r="EP196"/>
  <c r="EV196" s="1"/>
  <c r="EO196"/>
  <c r="EU196" s="1"/>
  <c r="EQ196"/>
  <c r="DG196"/>
  <c r="ER196"/>
  <c r="DE196"/>
  <c r="DF196"/>
  <c r="DH196"/>
  <c r="EY196"/>
  <c r="EN196"/>
  <c r="ET196" s="1"/>
  <c r="FC203"/>
  <c r="CV203"/>
  <c r="DG203"/>
  <c r="DD203"/>
  <c r="DH203"/>
  <c r="DE203"/>
  <c r="EO203"/>
  <c r="EU203" s="1"/>
  <c r="EQ203"/>
  <c r="DF203"/>
  <c r="EP203"/>
  <c r="EV203" s="1"/>
  <c r="ER203"/>
  <c r="EY203"/>
  <c r="EN203"/>
  <c r="ET203" s="1"/>
  <c r="FC207"/>
  <c r="DE207"/>
  <c r="EO207"/>
  <c r="EU207" s="1"/>
  <c r="EQ207"/>
  <c r="DF207"/>
  <c r="EP207"/>
  <c r="EV207" s="1"/>
  <c r="ER207"/>
  <c r="CV207"/>
  <c r="DG207"/>
  <c r="DD207"/>
  <c r="DH207"/>
  <c r="EY207"/>
  <c r="EN207"/>
  <c r="ET207" s="1"/>
  <c r="FC216"/>
  <c r="DF216"/>
  <c r="ER216"/>
  <c r="DH216"/>
  <c r="DE216"/>
  <c r="DD216"/>
  <c r="EO216"/>
  <c r="EU216" s="1"/>
  <c r="DG216"/>
  <c r="CV216"/>
  <c r="EP216"/>
  <c r="EV216" s="1"/>
  <c r="EQ216"/>
  <c r="EY216"/>
  <c r="EN216"/>
  <c r="ET216" s="1"/>
  <c r="FC220"/>
  <c r="DH220"/>
  <c r="EQ220"/>
  <c r="DG220"/>
  <c r="EO220"/>
  <c r="EU220" s="1"/>
  <c r="DE220"/>
  <c r="CV220"/>
  <c r="DD220"/>
  <c r="EP220"/>
  <c r="EV220" s="1"/>
  <c r="DF220"/>
  <c r="ER220"/>
  <c r="EY220"/>
  <c r="EN220"/>
  <c r="ET220" s="1"/>
  <c r="FC223"/>
  <c r="CV223"/>
  <c r="DD223"/>
  <c r="EP223"/>
  <c r="EV223" s="1"/>
  <c r="DF223"/>
  <c r="DG223"/>
  <c r="DH223"/>
  <c r="DE223"/>
  <c r="EQ223"/>
  <c r="ER223"/>
  <c r="EO223"/>
  <c r="EU223" s="1"/>
  <c r="EY223"/>
  <c r="EN223"/>
  <c r="ET223" s="1"/>
  <c r="FC227"/>
  <c r="DF227"/>
  <c r="ER227"/>
  <c r="DH227"/>
  <c r="DG227"/>
  <c r="DD227"/>
  <c r="DE227"/>
  <c r="EQ227"/>
  <c r="CV227"/>
  <c r="EP227"/>
  <c r="EV227"/>
  <c r="EO227"/>
  <c r="EU227"/>
  <c r="EY227"/>
  <c r="EN227"/>
  <c r="ET227" s="1"/>
  <c r="FC231"/>
  <c r="CV231"/>
  <c r="DG231"/>
  <c r="DD231"/>
  <c r="DH231"/>
  <c r="DE231"/>
  <c r="EO231"/>
  <c r="EU231" s="1"/>
  <c r="EQ231"/>
  <c r="DF231"/>
  <c r="EP231"/>
  <c r="EV231" s="1"/>
  <c r="ER231"/>
  <c r="EY231"/>
  <c r="EN231"/>
  <c r="ET231" s="1"/>
  <c r="EY237"/>
  <c r="EN237"/>
  <c r="ET237" s="1"/>
  <c r="EY257"/>
  <c r="EN257"/>
  <c r="ET257"/>
  <c r="EZ10"/>
  <c r="EO10"/>
  <c r="EU10" s="1"/>
  <c r="FC12"/>
  <c r="ER12"/>
  <c r="EO12"/>
  <c r="EU12" s="1"/>
  <c r="DG12"/>
  <c r="EQ12"/>
  <c r="DE12"/>
  <c r="DH12"/>
  <c r="DF12"/>
  <c r="DD12"/>
  <c r="EP12"/>
  <c r="EV12" s="1"/>
  <c r="CV12"/>
  <c r="EY12"/>
  <c r="EN12"/>
  <c r="ET12" s="1"/>
  <c r="FC14"/>
  <c r="CV14"/>
  <c r="DG14"/>
  <c r="DD14"/>
  <c r="DH14"/>
  <c r="DE14"/>
  <c r="EO14"/>
  <c r="EU14" s="1"/>
  <c r="EQ14"/>
  <c r="DF14"/>
  <c r="EP14"/>
  <c r="EV14" s="1"/>
  <c r="ER14"/>
  <c r="EY14"/>
  <c r="EN14"/>
  <c r="ET14" s="1"/>
  <c r="FC16"/>
  <c r="CV16"/>
  <c r="DG16"/>
  <c r="DD16"/>
  <c r="DH16"/>
  <c r="DE16"/>
  <c r="EO16"/>
  <c r="EU16" s="1"/>
  <c r="EQ16"/>
  <c r="DF16"/>
  <c r="EP16"/>
  <c r="EV16" s="1"/>
  <c r="ER16"/>
  <c r="EY16"/>
  <c r="EN16"/>
  <c r="ET16" s="1"/>
  <c r="FC19"/>
  <c r="CV19"/>
  <c r="DG19"/>
  <c r="DD19"/>
  <c r="DH19"/>
  <c r="DE19"/>
  <c r="EO19"/>
  <c r="EU19" s="1"/>
  <c r="EQ19"/>
  <c r="DF19"/>
  <c r="EP19"/>
  <c r="EV19" s="1"/>
  <c r="ER19"/>
  <c r="EY19"/>
  <c r="EN19"/>
  <c r="ET19" s="1"/>
  <c r="FC23"/>
  <c r="CV23"/>
  <c r="DG23"/>
  <c r="DD23"/>
  <c r="DH23"/>
  <c r="DE23"/>
  <c r="EO23"/>
  <c r="EU23" s="1"/>
  <c r="EQ23"/>
  <c r="DF23"/>
  <c r="EP23"/>
  <c r="EV23" s="1"/>
  <c r="ER23"/>
  <c r="FC27"/>
  <c r="EP27"/>
  <c r="EV27" s="1"/>
  <c r="DF27"/>
  <c r="ER27"/>
  <c r="DD27"/>
  <c r="DE27"/>
  <c r="CV27"/>
  <c r="DH27"/>
  <c r="EO27"/>
  <c r="EU27" s="1"/>
  <c r="EQ27"/>
  <c r="DG27"/>
  <c r="EY27"/>
  <c r="EN27"/>
  <c r="ET27" s="1"/>
  <c r="FC29"/>
  <c r="CV29"/>
  <c r="DG29"/>
  <c r="ER29"/>
  <c r="DE29"/>
  <c r="EO29"/>
  <c r="EU29" s="1"/>
  <c r="EQ29"/>
  <c r="DF29"/>
  <c r="DD29"/>
  <c r="DH29"/>
  <c r="EP29"/>
  <c r="EV29" s="1"/>
  <c r="EY29"/>
  <c r="EN29"/>
  <c r="ET29"/>
  <c r="FC34"/>
  <c r="DD34"/>
  <c r="EQ34"/>
  <c r="CV34"/>
  <c r="EP34"/>
  <c r="EV34"/>
  <c r="DE34"/>
  <c r="EO34"/>
  <c r="EU34" s="1"/>
  <c r="DG34"/>
  <c r="DH34"/>
  <c r="ER34"/>
  <c r="DF34"/>
  <c r="EY34"/>
  <c r="EN34"/>
  <c r="ET34"/>
  <c r="FC38"/>
  <c r="DF38"/>
  <c r="EP38"/>
  <c r="EV38"/>
  <c r="ER38"/>
  <c r="DE38"/>
  <c r="EO38"/>
  <c r="EU38"/>
  <c r="EQ38"/>
  <c r="DD38"/>
  <c r="DH38"/>
  <c r="CV38"/>
  <c r="DG38"/>
  <c r="EY38"/>
  <c r="EN38"/>
  <c r="ET38"/>
  <c r="FC40"/>
  <c r="DF40"/>
  <c r="EP40"/>
  <c r="EV40"/>
  <c r="ER40"/>
  <c r="DE40"/>
  <c r="EO40"/>
  <c r="EU40"/>
  <c r="EQ40"/>
  <c r="DD40"/>
  <c r="DH40"/>
  <c r="CV40"/>
  <c r="DG40"/>
  <c r="EY40"/>
  <c r="EN40"/>
  <c r="ET40"/>
  <c r="FC44"/>
  <c r="DF44"/>
  <c r="EO44"/>
  <c r="EU44"/>
  <c r="DG44"/>
  <c r="EQ44"/>
  <c r="CV44"/>
  <c r="ER44"/>
  <c r="DE44"/>
  <c r="EP44"/>
  <c r="EV44" s="1"/>
  <c r="DD44"/>
  <c r="DH44"/>
  <c r="EY44"/>
  <c r="EN44"/>
  <c r="ET44"/>
  <c r="FC56"/>
  <c r="DD56"/>
  <c r="DH56"/>
  <c r="CV56"/>
  <c r="DG56"/>
  <c r="DF56"/>
  <c r="EP56"/>
  <c r="EV56"/>
  <c r="ER56"/>
  <c r="DE56"/>
  <c r="EO56"/>
  <c r="EU56"/>
  <c r="EQ56"/>
  <c r="EY56"/>
  <c r="EN56"/>
  <c r="ET56"/>
  <c r="FC59"/>
  <c r="CV59"/>
  <c r="DD59"/>
  <c r="EP59"/>
  <c r="EV59" s="1"/>
  <c r="DG59"/>
  <c r="DE59"/>
  <c r="DF59"/>
  <c r="ER59"/>
  <c r="DH59"/>
  <c r="EO59"/>
  <c r="EU59"/>
  <c r="EQ59"/>
  <c r="EY59"/>
  <c r="EN59"/>
  <c r="ET59"/>
  <c r="FC62"/>
  <c r="CV62"/>
  <c r="DD62"/>
  <c r="EP62"/>
  <c r="EV62" s="1"/>
  <c r="DF62"/>
  <c r="DE62"/>
  <c r="ER62"/>
  <c r="DH62"/>
  <c r="EO62"/>
  <c r="EU62" s="1"/>
  <c r="EQ62"/>
  <c r="DG62"/>
  <c r="EY62"/>
  <c r="EN62"/>
  <c r="ET62"/>
  <c r="FC69"/>
  <c r="DF69"/>
  <c r="EP69"/>
  <c r="EV69"/>
  <c r="ER69"/>
  <c r="DE69"/>
  <c r="EO69"/>
  <c r="EU69"/>
  <c r="EQ69"/>
  <c r="DD69"/>
  <c r="DH69"/>
  <c r="CV69"/>
  <c r="DG69"/>
  <c r="EY69"/>
  <c r="EN69"/>
  <c r="ET69"/>
  <c r="FC72"/>
  <c r="DH72"/>
  <c r="ER72"/>
  <c r="DE72"/>
  <c r="CV72"/>
  <c r="EP72"/>
  <c r="EV72" s="1"/>
  <c r="DD72"/>
  <c r="DF72"/>
  <c r="DG72"/>
  <c r="EQ72"/>
  <c r="EO72"/>
  <c r="EU72" s="1"/>
  <c r="EY72"/>
  <c r="EN72"/>
  <c r="ET72"/>
  <c r="FC75"/>
  <c r="EP75"/>
  <c r="EV75" s="1"/>
  <c r="DE75"/>
  <c r="ER75"/>
  <c r="DH75"/>
  <c r="DD75"/>
  <c r="EO75"/>
  <c r="EU75" s="1"/>
  <c r="DF75"/>
  <c r="CV75"/>
  <c r="DG75"/>
  <c r="EQ75"/>
  <c r="EY75"/>
  <c r="EN75"/>
  <c r="ET75"/>
  <c r="FC82"/>
  <c r="DE82"/>
  <c r="DF82"/>
  <c r="EO82"/>
  <c r="EU82" s="1"/>
  <c r="EQ82"/>
  <c r="EP82"/>
  <c r="EV82"/>
  <c r="ER82"/>
  <c r="DD82"/>
  <c r="DH82"/>
  <c r="DG82"/>
  <c r="CV82"/>
  <c r="EY82"/>
  <c r="EN82"/>
  <c r="ET82"/>
  <c r="FC86"/>
  <c r="DD86"/>
  <c r="EP86"/>
  <c r="EV86"/>
  <c r="DF86"/>
  <c r="DE86"/>
  <c r="EO86"/>
  <c r="EU86"/>
  <c r="EQ86"/>
  <c r="ER86"/>
  <c r="DH86"/>
  <c r="CV86"/>
  <c r="DG86"/>
  <c r="EY86"/>
  <c r="EN86"/>
  <c r="ET86"/>
  <c r="FC88"/>
  <c r="DH88"/>
  <c r="EO88"/>
  <c r="EU88"/>
  <c r="DE88"/>
  <c r="EQ88"/>
  <c r="DG88"/>
  <c r="EP88"/>
  <c r="EV88" s="1"/>
  <c r="DF88"/>
  <c r="ER88"/>
  <c r="CV88"/>
  <c r="DD88"/>
  <c r="EY88"/>
  <c r="EN88"/>
  <c r="ET88"/>
  <c r="FC92"/>
  <c r="CV92"/>
  <c r="DG92"/>
  <c r="DD92"/>
  <c r="DH92"/>
  <c r="DE92"/>
  <c r="EO92"/>
  <c r="EU92" s="1"/>
  <c r="EQ92"/>
  <c r="DF92"/>
  <c r="EP92"/>
  <c r="EV92" s="1"/>
  <c r="ER92"/>
  <c r="EY92"/>
  <c r="EN92"/>
  <c r="ET92" s="1"/>
  <c r="FC97"/>
  <c r="DE97"/>
  <c r="EO97"/>
  <c r="EU97" s="1"/>
  <c r="EQ97"/>
  <c r="DF97"/>
  <c r="EP97"/>
  <c r="EV97" s="1"/>
  <c r="ER97"/>
  <c r="CV97"/>
  <c r="DG97"/>
  <c r="DD97"/>
  <c r="DH97"/>
  <c r="EY97"/>
  <c r="EN97"/>
  <c r="ET97" s="1"/>
  <c r="FC102"/>
  <c r="DF102"/>
  <c r="DD102"/>
  <c r="EP102"/>
  <c r="EV102" s="1"/>
  <c r="DG102"/>
  <c r="DE102"/>
  <c r="CV102"/>
  <c r="ER102"/>
  <c r="DH102"/>
  <c r="EO102"/>
  <c r="EU102"/>
  <c r="EQ102"/>
  <c r="EY102"/>
  <c r="EN102"/>
  <c r="ET102"/>
  <c r="FC106"/>
  <c r="CV106"/>
  <c r="DD106"/>
  <c r="EP106"/>
  <c r="EV106" s="1"/>
  <c r="EO106"/>
  <c r="EU106" s="1"/>
  <c r="EQ106"/>
  <c r="DG106"/>
  <c r="DF106"/>
  <c r="ER106"/>
  <c r="DH106"/>
  <c r="DE106"/>
  <c r="EY106"/>
  <c r="EN106"/>
  <c r="ET106"/>
  <c r="FC108"/>
  <c r="DD108"/>
  <c r="EP108"/>
  <c r="EV108"/>
  <c r="DF108"/>
  <c r="ER108"/>
  <c r="DE108"/>
  <c r="DH108"/>
  <c r="CV108"/>
  <c r="EO108"/>
  <c r="EU108" s="1"/>
  <c r="EQ108"/>
  <c r="DG108"/>
  <c r="EY108"/>
  <c r="EN108"/>
  <c r="ET108"/>
  <c r="FC110"/>
  <c r="EQ110"/>
  <c r="DE110"/>
  <c r="EO110"/>
  <c r="EU110" s="1"/>
  <c r="DG110"/>
  <c r="DD110"/>
  <c r="EP110"/>
  <c r="EV110" s="1"/>
  <c r="CV110"/>
  <c r="ER110"/>
  <c r="DH110"/>
  <c r="DF110"/>
  <c r="EY110"/>
  <c r="EN110"/>
  <c r="ET110"/>
  <c r="EY112"/>
  <c r="EN112"/>
  <c r="ET112" s="1"/>
  <c r="FC116"/>
  <c r="DH116"/>
  <c r="DG116"/>
  <c r="EQ116"/>
  <c r="EO116"/>
  <c r="EU116" s="1"/>
  <c r="DE116"/>
  <c r="ER116"/>
  <c r="DD116"/>
  <c r="EP116"/>
  <c r="EV116" s="1"/>
  <c r="DF116"/>
  <c r="CV116"/>
  <c r="EY116"/>
  <c r="EN116"/>
  <c r="ET116" s="1"/>
  <c r="FC119"/>
  <c r="DE119"/>
  <c r="EO119"/>
  <c r="EU119" s="1"/>
  <c r="EQ119"/>
  <c r="DF119"/>
  <c r="EP119"/>
  <c r="EV119" s="1"/>
  <c r="ER119"/>
  <c r="CV119"/>
  <c r="DG119"/>
  <c r="DD119"/>
  <c r="DH119"/>
  <c r="EY119"/>
  <c r="EN119"/>
  <c r="ET119" s="1"/>
  <c r="FC122"/>
  <c r="CV122"/>
  <c r="DG122"/>
  <c r="DD122"/>
  <c r="DH122"/>
  <c r="DE122"/>
  <c r="EO122"/>
  <c r="EU122" s="1"/>
  <c r="EQ122"/>
  <c r="DF122"/>
  <c r="EP122"/>
  <c r="EV122" s="1"/>
  <c r="ER122"/>
  <c r="EY122"/>
  <c r="EN122"/>
  <c r="ET122" s="1"/>
  <c r="FC126"/>
  <c r="EP126"/>
  <c r="EV126" s="1"/>
  <c r="DH126"/>
  <c r="DE126"/>
  <c r="EO126"/>
  <c r="EU126" s="1"/>
  <c r="EQ126"/>
  <c r="CV126"/>
  <c r="DG126"/>
  <c r="DF126"/>
  <c r="DD126"/>
  <c r="ER126"/>
  <c r="EY126"/>
  <c r="EN126"/>
  <c r="ET126" s="1"/>
  <c r="FC129"/>
  <c r="DG129"/>
  <c r="CV129"/>
  <c r="EO129"/>
  <c r="EU129"/>
  <c r="DF129"/>
  <c r="DH129"/>
  <c r="DD129"/>
  <c r="EP129"/>
  <c r="EV129" s="1"/>
  <c r="ER129"/>
  <c r="DE129"/>
  <c r="EQ129"/>
  <c r="EY129"/>
  <c r="EN129"/>
  <c r="ET129" s="1"/>
  <c r="FC132"/>
  <c r="DF132"/>
  <c r="EP132"/>
  <c r="EV132" s="1"/>
  <c r="ER132"/>
  <c r="DG132"/>
  <c r="EQ132"/>
  <c r="DD132"/>
  <c r="DH132"/>
  <c r="CV132"/>
  <c r="EO132"/>
  <c r="EU132" s="1"/>
  <c r="DE132"/>
  <c r="EY132"/>
  <c r="EN132"/>
  <c r="ET132" s="1"/>
  <c r="FC136"/>
  <c r="ER136"/>
  <c r="DG136"/>
  <c r="EP136"/>
  <c r="EV136"/>
  <c r="CV136"/>
  <c r="DH136"/>
  <c r="DF136"/>
  <c r="EO136"/>
  <c r="EU136" s="1"/>
  <c r="DD136"/>
  <c r="EQ136"/>
  <c r="DE136"/>
  <c r="EY136"/>
  <c r="EN136"/>
  <c r="ET136" s="1"/>
  <c r="FC139"/>
  <c r="DF139"/>
  <c r="DH139"/>
  <c r="DG139"/>
  <c r="DE139"/>
  <c r="EP139"/>
  <c r="EV139"/>
  <c r="CV139"/>
  <c r="ER139"/>
  <c r="DD139"/>
  <c r="EO139"/>
  <c r="EU139" s="1"/>
  <c r="EQ139"/>
  <c r="EY139"/>
  <c r="EN139"/>
  <c r="ET139" s="1"/>
  <c r="FC141"/>
  <c r="DG141"/>
  <c r="DF141"/>
  <c r="CV141"/>
  <c r="EO141"/>
  <c r="EU141" s="1"/>
  <c r="ER141"/>
  <c r="DE141"/>
  <c r="EP141"/>
  <c r="EV141" s="1"/>
  <c r="EQ141"/>
  <c r="DH141"/>
  <c r="DD141"/>
  <c r="EY141"/>
  <c r="EN141"/>
  <c r="ET141" s="1"/>
  <c r="FC143"/>
  <c r="EQ143"/>
  <c r="EO143"/>
  <c r="EU143" s="1"/>
  <c r="DG143"/>
  <c r="DE143"/>
  <c r="DH143"/>
  <c r="DF143"/>
  <c r="DD143"/>
  <c r="EP143"/>
  <c r="EV143"/>
  <c r="CV143"/>
  <c r="ER143"/>
  <c r="EY143"/>
  <c r="EN143"/>
  <c r="ET143" s="1"/>
  <c r="FC147"/>
  <c r="CV147"/>
  <c r="DD147"/>
  <c r="EP147"/>
  <c r="EV147" s="1"/>
  <c r="EO147"/>
  <c r="EU147" s="1"/>
  <c r="EQ147"/>
  <c r="DG147"/>
  <c r="ER147"/>
  <c r="DE147"/>
  <c r="DF147"/>
  <c r="DH147"/>
  <c r="EY147"/>
  <c r="EN147"/>
  <c r="ET147" s="1"/>
  <c r="FC152"/>
  <c r="EO152"/>
  <c r="EU152"/>
  <c r="EQ152"/>
  <c r="EP152"/>
  <c r="EV152" s="1"/>
  <c r="ER152"/>
  <c r="DE152"/>
  <c r="DF152"/>
  <c r="DD152"/>
  <c r="DH152"/>
  <c r="DG152"/>
  <c r="CV152"/>
  <c r="EY152"/>
  <c r="EN152"/>
  <c r="ET152" s="1"/>
  <c r="FC160"/>
  <c r="CV160"/>
  <c r="DG160"/>
  <c r="DD160"/>
  <c r="DH160"/>
  <c r="DE160"/>
  <c r="EO160"/>
  <c r="EU160" s="1"/>
  <c r="EQ160"/>
  <c r="DF160"/>
  <c r="EP160"/>
  <c r="EV160" s="1"/>
  <c r="ER160"/>
  <c r="EY160"/>
  <c r="EN160"/>
  <c r="ET160" s="1"/>
  <c r="FC169"/>
  <c r="DE169"/>
  <c r="EO169"/>
  <c r="EU169"/>
  <c r="EQ169"/>
  <c r="DF169"/>
  <c r="EP169"/>
  <c r="EV169"/>
  <c r="ER169"/>
  <c r="CV169"/>
  <c r="DG169"/>
  <c r="DD169"/>
  <c r="DH169"/>
  <c r="EY169"/>
  <c r="EN169"/>
  <c r="ET169" s="1"/>
  <c r="FC174"/>
  <c r="CV174"/>
  <c r="DG174"/>
  <c r="DD174"/>
  <c r="DH174"/>
  <c r="DE174"/>
  <c r="EO174"/>
  <c r="EU174" s="1"/>
  <c r="EQ174"/>
  <c r="DF174"/>
  <c r="EP174"/>
  <c r="EV174" s="1"/>
  <c r="ER174"/>
  <c r="EY174"/>
  <c r="EN174"/>
  <c r="ET174" s="1"/>
  <c r="FC178"/>
  <c r="EO178"/>
  <c r="EU178" s="1"/>
  <c r="EQ178"/>
  <c r="EW178" s="1"/>
  <c r="EP178"/>
  <c r="EV178" s="1"/>
  <c r="ER178"/>
  <c r="EK178" s="1"/>
  <c r="DG178"/>
  <c r="EA178" s="1"/>
  <c r="DH178"/>
  <c r="DV178" s="1"/>
  <c r="EY178"/>
  <c r="EN178"/>
  <c r="ET178" s="1"/>
  <c r="FC180"/>
  <c r="EQ180"/>
  <c r="EW180"/>
  <c r="EP180"/>
  <c r="EV180"/>
  <c r="DF180"/>
  <c r="EF180" s="1"/>
  <c r="DH180"/>
  <c r="EB180" s="1"/>
  <c r="DD180"/>
  <c r="DX180" s="1"/>
  <c r="EY180"/>
  <c r="EN180"/>
  <c r="ET180" s="1"/>
  <c r="FC193"/>
  <c r="DD193"/>
  <c r="DH193"/>
  <c r="EO193"/>
  <c r="EU193" s="1"/>
  <c r="DG193"/>
  <c r="EQ193"/>
  <c r="DE193"/>
  <c r="EP193"/>
  <c r="EV193" s="1"/>
  <c r="DF193"/>
  <c r="ER193"/>
  <c r="CV193"/>
  <c r="EY193"/>
  <c r="EN193"/>
  <c r="ET193" s="1"/>
  <c r="FC197"/>
  <c r="CV197"/>
  <c r="DD197"/>
  <c r="EP197"/>
  <c r="EV197" s="1"/>
  <c r="DF197"/>
  <c r="DE197"/>
  <c r="EO197"/>
  <c r="EU197" s="1"/>
  <c r="ER197"/>
  <c r="DH197"/>
  <c r="EQ197"/>
  <c r="DG197"/>
  <c r="EY197"/>
  <c r="EN197"/>
  <c r="ET197" s="1"/>
  <c r="FC199"/>
  <c r="DD199"/>
  <c r="DH199"/>
  <c r="EQ199"/>
  <c r="DE199"/>
  <c r="EO199"/>
  <c r="EU199" s="1"/>
  <c r="DG199"/>
  <c r="CV199"/>
  <c r="EP199"/>
  <c r="EV199" s="1"/>
  <c r="DF199"/>
  <c r="ER199"/>
  <c r="EY199"/>
  <c r="EN199"/>
  <c r="ET199" s="1"/>
  <c r="FC205"/>
  <c r="DD205"/>
  <c r="EP205"/>
  <c r="EV205" s="1"/>
  <c r="DF205"/>
  <c r="ER205"/>
  <c r="EO205"/>
  <c r="EU205" s="1"/>
  <c r="EQ205"/>
  <c r="DH205"/>
  <c r="CV205"/>
  <c r="DG205"/>
  <c r="DE205"/>
  <c r="EY205"/>
  <c r="EN205"/>
  <c r="ET205" s="1"/>
  <c r="FC208"/>
  <c r="CV208"/>
  <c r="DG208"/>
  <c r="DD208"/>
  <c r="DH208"/>
  <c r="DE208"/>
  <c r="EO208"/>
  <c r="EU208" s="1"/>
  <c r="EQ208"/>
  <c r="DF208"/>
  <c r="EP208"/>
  <c r="EV208" s="1"/>
  <c r="ER208"/>
  <c r="EY208"/>
  <c r="EN208"/>
  <c r="ET208" s="1"/>
  <c r="FC210"/>
  <c r="DD210"/>
  <c r="EP210"/>
  <c r="EV210" s="1"/>
  <c r="DF210"/>
  <c r="CV210"/>
  <c r="EO210"/>
  <c r="EU210" s="1"/>
  <c r="EQ210"/>
  <c r="DH210"/>
  <c r="ER210"/>
  <c r="DG210"/>
  <c r="DE210"/>
  <c r="EY210"/>
  <c r="EN210"/>
  <c r="ET210" s="1"/>
  <c r="FC212"/>
  <c r="DF212"/>
  <c r="ER212"/>
  <c r="DH212"/>
  <c r="DE212"/>
  <c r="EO212"/>
  <c r="EU212"/>
  <c r="CV212"/>
  <c r="DD212"/>
  <c r="EP212"/>
  <c r="EV212"/>
  <c r="EQ212"/>
  <c r="DG212"/>
  <c r="EY212"/>
  <c r="EN212"/>
  <c r="ET212" s="1"/>
  <c r="FC214"/>
  <c r="DD214"/>
  <c r="EP214"/>
  <c r="EV214" s="1"/>
  <c r="DF214"/>
  <c r="ER214"/>
  <c r="EO214"/>
  <c r="EU214" s="1"/>
  <c r="EQ214"/>
  <c r="DH214"/>
  <c r="CV214"/>
  <c r="DG214"/>
  <c r="DE214"/>
  <c r="EY214"/>
  <c r="EN214"/>
  <c r="ET214" s="1"/>
  <c r="FC237"/>
  <c r="EP237"/>
  <c r="EV237"/>
  <c r="DH237"/>
  <c r="DG237"/>
  <c r="EQ237"/>
  <c r="ER237"/>
  <c r="DD237"/>
  <c r="DE237"/>
  <c r="CV237"/>
  <c r="EO237"/>
  <c r="EU237" s="1"/>
  <c r="DF237"/>
  <c r="FC241"/>
  <c r="EP241"/>
  <c r="EV241" s="1"/>
  <c r="DH241"/>
  <c r="EO241"/>
  <c r="EU241"/>
  <c r="DG241"/>
  <c r="DE241"/>
  <c r="DF241"/>
  <c r="DD241"/>
  <c r="ER241"/>
  <c r="EQ241"/>
  <c r="CV241"/>
  <c r="FC232"/>
  <c r="EO232"/>
  <c r="EU232"/>
  <c r="DG232"/>
  <c r="EQ232"/>
  <c r="DE232"/>
  <c r="DD232"/>
  <c r="EP232"/>
  <c r="EV232"/>
  <c r="CV232"/>
  <c r="ER232"/>
  <c r="DH232"/>
  <c r="DF232"/>
  <c r="EY232"/>
  <c r="EN232"/>
  <c r="ET232" s="1"/>
  <c r="FC235"/>
  <c r="DD235"/>
  <c r="DH235"/>
  <c r="CV235"/>
  <c r="EO235"/>
  <c r="EU235" s="1"/>
  <c r="DE235"/>
  <c r="DF235"/>
  <c r="EP235"/>
  <c r="EV235" s="1"/>
  <c r="ER235"/>
  <c r="DG235"/>
  <c r="EQ235"/>
  <c r="EY235"/>
  <c r="EN235"/>
  <c r="ET235" s="1"/>
  <c r="FC244"/>
  <c r="DF244"/>
  <c r="DE244"/>
  <c r="EP244"/>
  <c r="EV244" s="1"/>
  <c r="DD244"/>
  <c r="DH244"/>
  <c r="ER244"/>
  <c r="EQ244"/>
  <c r="CV244"/>
  <c r="EO244"/>
  <c r="EU244"/>
  <c r="DG244"/>
  <c r="EY244"/>
  <c r="EN244"/>
  <c r="ET244"/>
  <c r="EY245"/>
  <c r="EN245"/>
  <c r="ET245" s="1"/>
  <c r="FC250"/>
  <c r="DD250"/>
  <c r="EP250"/>
  <c r="EV250" s="1"/>
  <c r="DF250"/>
  <c r="EO250"/>
  <c r="EU250" s="1"/>
  <c r="DG250"/>
  <c r="DE250"/>
  <c r="DH250"/>
  <c r="EQ250"/>
  <c r="ER250"/>
  <c r="CV250"/>
  <c r="EY250"/>
  <c r="EN250"/>
  <c r="ET250" s="1"/>
  <c r="FC255"/>
  <c r="CV255"/>
  <c r="DG255"/>
  <c r="DF255"/>
  <c r="DD255"/>
  <c r="EP255"/>
  <c r="EV255" s="1"/>
  <c r="DE255"/>
  <c r="EO255"/>
  <c r="EU255" s="1"/>
  <c r="EQ255"/>
  <c r="ER255"/>
  <c r="DH255"/>
  <c r="EY255"/>
  <c r="EN255"/>
  <c r="ET255" s="1"/>
  <c r="FC261"/>
  <c r="DH261"/>
  <c r="ER261"/>
  <c r="EO261"/>
  <c r="EU261" s="1"/>
  <c r="EQ261"/>
  <c r="DG261"/>
  <c r="DD261"/>
  <c r="EP261"/>
  <c r="EV261" s="1"/>
  <c r="DF261"/>
  <c r="CV261"/>
  <c r="DE261"/>
  <c r="EY261"/>
  <c r="EN261"/>
  <c r="ET261" s="1"/>
  <c r="FC264"/>
  <c r="DF264"/>
  <c r="EP264"/>
  <c r="EV264" s="1"/>
  <c r="ER264"/>
  <c r="DE264"/>
  <c r="EO264"/>
  <c r="EU264" s="1"/>
  <c r="EQ264"/>
  <c r="DD264"/>
  <c r="DH264"/>
  <c r="CV264"/>
  <c r="DG264"/>
  <c r="EY264"/>
  <c r="EN264"/>
  <c r="ET264" s="1"/>
  <c r="FC267"/>
  <c r="DH267"/>
  <c r="DE267"/>
  <c r="DD267"/>
  <c r="EO267"/>
  <c r="EU267" s="1"/>
  <c r="EQ267"/>
  <c r="EP267"/>
  <c r="EV267" s="1"/>
  <c r="CV267"/>
  <c r="ER267"/>
  <c r="DF267"/>
  <c r="DG267"/>
  <c r="EY267"/>
  <c r="EN267"/>
  <c r="ET267" s="1"/>
  <c r="FC270"/>
  <c r="DH270"/>
  <c r="EO270"/>
  <c r="EU270" s="1"/>
  <c r="EQ270"/>
  <c r="DD270"/>
  <c r="DE270"/>
  <c r="DF270"/>
  <c r="DG270"/>
  <c r="ER270"/>
  <c r="EP270"/>
  <c r="EV270"/>
  <c r="CV270"/>
  <c r="EY270"/>
  <c r="EN270"/>
  <c r="ET270"/>
  <c r="FC273"/>
  <c r="DD273"/>
  <c r="EO273"/>
  <c r="EU273" s="1"/>
  <c r="EQ273"/>
  <c r="DH273"/>
  <c r="EP273"/>
  <c r="EV273" s="1"/>
  <c r="CV273"/>
  <c r="ER273"/>
  <c r="DE273"/>
  <c r="DG273"/>
  <c r="DF273"/>
  <c r="EY273"/>
  <c r="EN273"/>
  <c r="ET273" s="1"/>
  <c r="FC276"/>
  <c r="CV276"/>
  <c r="DH276"/>
  <c r="DG276"/>
  <c r="DE276"/>
  <c r="EP276"/>
  <c r="EV276" s="1"/>
  <c r="DF276"/>
  <c r="ER276"/>
  <c r="DD276"/>
  <c r="EO276"/>
  <c r="EU276" s="1"/>
  <c r="EQ276"/>
  <c r="EY276"/>
  <c r="EN276"/>
  <c r="ET276" s="1"/>
  <c r="FC278"/>
  <c r="DD278"/>
  <c r="EP278"/>
  <c r="EV278" s="1"/>
  <c r="CV278"/>
  <c r="ER278"/>
  <c r="DE278"/>
  <c r="EQ278"/>
  <c r="DH278"/>
  <c r="DF278"/>
  <c r="DG278"/>
  <c r="EO278"/>
  <c r="EU278" s="1"/>
  <c r="EY278"/>
  <c r="EN278"/>
  <c r="ET278" s="1"/>
  <c r="FC288"/>
  <c r="DG288"/>
  <c r="EP288"/>
  <c r="EV288"/>
  <c r="CV288"/>
  <c r="EQ288"/>
  <c r="DH288"/>
  <c r="DF288"/>
  <c r="DD288"/>
  <c r="EO288"/>
  <c r="EU288" s="1"/>
  <c r="DE288"/>
  <c r="ER288"/>
  <c r="EY288"/>
  <c r="EN288"/>
  <c r="ET288" s="1"/>
  <c r="FC299"/>
  <c r="DD299"/>
  <c r="DH299"/>
  <c r="EP299"/>
  <c r="EV299" s="1"/>
  <c r="ER299"/>
  <c r="DG299"/>
  <c r="DF299"/>
  <c r="DE299"/>
  <c r="EQ299"/>
  <c r="CV299"/>
  <c r="EO299"/>
  <c r="EU299" s="1"/>
  <c r="EY299"/>
  <c r="EN299"/>
  <c r="ET299" s="1"/>
  <c r="FC307"/>
  <c r="DD307"/>
  <c r="DH307"/>
  <c r="DE307"/>
  <c r="CV307"/>
  <c r="EO307"/>
  <c r="EU307" s="1"/>
  <c r="DF307"/>
  <c r="EP307"/>
  <c r="EV307" s="1"/>
  <c r="ER307"/>
  <c r="EQ307"/>
  <c r="DG307"/>
  <c r="EY307"/>
  <c r="EN307"/>
  <c r="ET307" s="1"/>
  <c r="FC312"/>
  <c r="CV312"/>
  <c r="DD312"/>
  <c r="EP312"/>
  <c r="EV312" s="1"/>
  <c r="EQ312"/>
  <c r="DG312"/>
  <c r="DF312"/>
  <c r="ER312"/>
  <c r="DH312"/>
  <c r="DE312"/>
  <c r="EO312"/>
  <c r="EU312" s="1"/>
  <c r="EY312"/>
  <c r="EN312"/>
  <c r="ET312" s="1"/>
  <c r="FC314"/>
  <c r="CV314"/>
  <c r="DD314"/>
  <c r="EP314"/>
  <c r="EV314" s="1"/>
  <c r="DG314"/>
  <c r="DE314"/>
  <c r="DF314"/>
  <c r="ER314"/>
  <c r="DH314"/>
  <c r="EO314"/>
  <c r="EU314" s="1"/>
  <c r="EQ314"/>
  <c r="EY314"/>
  <c r="EN314"/>
  <c r="ET314" s="1"/>
  <c r="FC316"/>
  <c r="DD316"/>
  <c r="EP316"/>
  <c r="EV316" s="1"/>
  <c r="DF316"/>
  <c r="ER316"/>
  <c r="DE316"/>
  <c r="EO316"/>
  <c r="EU316" s="1"/>
  <c r="DH316"/>
  <c r="CV316"/>
  <c r="EQ316"/>
  <c r="DG316"/>
  <c r="EY316"/>
  <c r="EN316"/>
  <c r="ET316" s="1"/>
  <c r="FC322"/>
  <c r="DD322"/>
  <c r="DH322"/>
  <c r="CV322"/>
  <c r="DG322"/>
  <c r="DF322"/>
  <c r="EP322"/>
  <c r="EV322" s="1"/>
  <c r="ER322"/>
  <c r="DE322"/>
  <c r="EO322"/>
  <c r="EU322" s="1"/>
  <c r="EQ322"/>
  <c r="EY322"/>
  <c r="EN322"/>
  <c r="ET322" s="1"/>
  <c r="FC324"/>
  <c r="CV324"/>
  <c r="DD324"/>
  <c r="EP324"/>
  <c r="EV324" s="1"/>
  <c r="DF324"/>
  <c r="EO324"/>
  <c r="EU324" s="1"/>
  <c r="EQ324"/>
  <c r="ER324"/>
  <c r="DH324"/>
  <c r="DG324"/>
  <c r="DE324"/>
  <c r="EY324"/>
  <c r="EN324"/>
  <c r="ET324" s="1"/>
  <c r="FC327"/>
  <c r="DF327"/>
  <c r="EP327"/>
  <c r="EV327" s="1"/>
  <c r="ER327"/>
  <c r="DE327"/>
  <c r="EO327"/>
  <c r="EU327"/>
  <c r="EQ327"/>
  <c r="DD327"/>
  <c r="DH327"/>
  <c r="CV327"/>
  <c r="DG327"/>
  <c r="EY327"/>
  <c r="EN327"/>
  <c r="ET327"/>
  <c r="FC330"/>
  <c r="DF330"/>
  <c r="EP330"/>
  <c r="EV330" s="1"/>
  <c r="ER330"/>
  <c r="DE330"/>
  <c r="EO330"/>
  <c r="EU330" s="1"/>
  <c r="EQ330"/>
  <c r="DD330"/>
  <c r="DH330"/>
  <c r="CV330"/>
  <c r="DG330"/>
  <c r="EY330"/>
  <c r="EN330"/>
  <c r="ET330" s="1"/>
  <c r="FC332"/>
  <c r="DF332"/>
  <c r="EP332"/>
  <c r="EV332" s="1"/>
  <c r="ER332"/>
  <c r="DE332"/>
  <c r="EO332"/>
  <c r="EU332" s="1"/>
  <c r="EQ332"/>
  <c r="DD332"/>
  <c r="DH332"/>
  <c r="CV332"/>
  <c r="DG332"/>
  <c r="EY332"/>
  <c r="EN332"/>
  <c r="ET332" s="1"/>
  <c r="EY336"/>
  <c r="EN336"/>
  <c r="ET336" s="1"/>
  <c r="FC222"/>
  <c r="ER222"/>
  <c r="EQ222"/>
  <c r="DE222"/>
  <c r="EO222"/>
  <c r="EU222" s="1"/>
  <c r="DG222"/>
  <c r="DH222"/>
  <c r="DF222"/>
  <c r="DD222"/>
  <c r="EP222"/>
  <c r="EV222" s="1"/>
  <c r="CV222"/>
  <c r="EY222"/>
  <c r="EN222"/>
  <c r="ET222" s="1"/>
  <c r="FC224"/>
  <c r="DE224"/>
  <c r="EO224"/>
  <c r="EU224" s="1"/>
  <c r="EQ224"/>
  <c r="DF224"/>
  <c r="EP224"/>
  <c r="EV224" s="1"/>
  <c r="ER224"/>
  <c r="CV224"/>
  <c r="DG224"/>
  <c r="DD224"/>
  <c r="DH224"/>
  <c r="EY224"/>
  <c r="EN224"/>
  <c r="ET224" s="1"/>
  <c r="FC234"/>
  <c r="CV234"/>
  <c r="DG234"/>
  <c r="DD234"/>
  <c r="EP234"/>
  <c r="EV234" s="1"/>
  <c r="DF234"/>
  <c r="DE234"/>
  <c r="EO234"/>
  <c r="EU234" s="1"/>
  <c r="EQ234"/>
  <c r="DH234"/>
  <c r="ER234"/>
  <c r="EY234"/>
  <c r="EN234"/>
  <c r="ET234" s="1"/>
  <c r="FC238"/>
  <c r="DD238"/>
  <c r="DH238"/>
  <c r="DE238"/>
  <c r="CV238"/>
  <c r="EO238"/>
  <c r="EU238"/>
  <c r="DF238"/>
  <c r="EP238"/>
  <c r="EV238" s="1"/>
  <c r="ER238"/>
  <c r="EQ238"/>
  <c r="DG238"/>
  <c r="EY238"/>
  <c r="EN238"/>
  <c r="ET238" s="1"/>
  <c r="FC242"/>
  <c r="DD242"/>
  <c r="DH242"/>
  <c r="DE242"/>
  <c r="CV242"/>
  <c r="EO242"/>
  <c r="EU242"/>
  <c r="DF242"/>
  <c r="EP242"/>
  <c r="EV242" s="1"/>
  <c r="ER242"/>
  <c r="EQ242"/>
  <c r="DG242"/>
  <c r="EY242"/>
  <c r="EN242"/>
  <c r="ET242"/>
  <c r="FC248"/>
  <c r="DF248"/>
  <c r="DE248"/>
  <c r="EP248"/>
  <c r="EV248" s="1"/>
  <c r="DD248"/>
  <c r="DH248"/>
  <c r="ER248"/>
  <c r="EQ248"/>
  <c r="CV248"/>
  <c r="EO248"/>
  <c r="EU248" s="1"/>
  <c r="DG248"/>
  <c r="EY248"/>
  <c r="EN248"/>
  <c r="ET248" s="1"/>
  <c r="EY249"/>
  <c r="EN249"/>
  <c r="ET249"/>
  <c r="FC254"/>
  <c r="ER254"/>
  <c r="EO254"/>
  <c r="EU254" s="1"/>
  <c r="EP254"/>
  <c r="EV254" s="1"/>
  <c r="DD254"/>
  <c r="DH254"/>
  <c r="DE254"/>
  <c r="DF254"/>
  <c r="CV254"/>
  <c r="DG254"/>
  <c r="EQ254"/>
  <c r="EY254"/>
  <c r="EN254"/>
  <c r="ET254" s="1"/>
  <c r="FC258"/>
  <c r="ER258"/>
  <c r="CV258"/>
  <c r="DG258"/>
  <c r="EQ258"/>
  <c r="DF258"/>
  <c r="EO258"/>
  <c r="EU258" s="1"/>
  <c r="EP258"/>
  <c r="EV258" s="1"/>
  <c r="DD258"/>
  <c r="DH258"/>
  <c r="DE258"/>
  <c r="EY258"/>
  <c r="EN258"/>
  <c r="ET258" s="1"/>
  <c r="FC260"/>
  <c r="DF260"/>
  <c r="DH260"/>
  <c r="EQ260"/>
  <c r="DG260"/>
  <c r="EP260"/>
  <c r="EV260" s="1"/>
  <c r="CV260"/>
  <c r="ER260"/>
  <c r="DD260"/>
  <c r="DE260"/>
  <c r="EO260"/>
  <c r="EU260" s="1"/>
  <c r="EY260"/>
  <c r="EN260"/>
  <c r="ET260"/>
  <c r="FC269"/>
  <c r="DH269"/>
  <c r="EO269"/>
  <c r="EU269" s="1"/>
  <c r="EQ269"/>
  <c r="DD269"/>
  <c r="DE269"/>
  <c r="DF269"/>
  <c r="DG269"/>
  <c r="ER269"/>
  <c r="EP269"/>
  <c r="EV269" s="1"/>
  <c r="CV269"/>
  <c r="EY269"/>
  <c r="EN269"/>
  <c r="ET269" s="1"/>
  <c r="FC274"/>
  <c r="DF274"/>
  <c r="EP274"/>
  <c r="EV274" s="1"/>
  <c r="ER274"/>
  <c r="DE274"/>
  <c r="EO274"/>
  <c r="EU274" s="1"/>
  <c r="EQ274"/>
  <c r="DD274"/>
  <c r="DH274"/>
  <c r="CV274"/>
  <c r="DG274"/>
  <c r="EY274"/>
  <c r="EN274"/>
  <c r="ET274" s="1"/>
  <c r="FC280"/>
  <c r="DF280"/>
  <c r="DG280"/>
  <c r="EO280"/>
  <c r="EU280" s="1"/>
  <c r="DD280"/>
  <c r="EP280"/>
  <c r="EV280"/>
  <c r="CV280"/>
  <c r="ER280"/>
  <c r="DH280"/>
  <c r="DE280"/>
  <c r="EQ280"/>
  <c r="EY280"/>
  <c r="EN280"/>
  <c r="ET280"/>
  <c r="FC283"/>
  <c r="DD283"/>
  <c r="DH283"/>
  <c r="CV283"/>
  <c r="DG283"/>
  <c r="DF283"/>
  <c r="EP283"/>
  <c r="EV283"/>
  <c r="ER283"/>
  <c r="EK283"/>
  <c r="DE283"/>
  <c r="EO283"/>
  <c r="EU283" s="1"/>
  <c r="EQ283"/>
  <c r="EY283"/>
  <c r="EN283"/>
  <c r="ET283" s="1"/>
  <c r="FC286"/>
  <c r="DD286"/>
  <c r="EP286"/>
  <c r="EV286" s="1"/>
  <c r="DF286"/>
  <c r="DE286"/>
  <c r="EO286"/>
  <c r="EU286" s="1"/>
  <c r="EQ286"/>
  <c r="EW286" s="1"/>
  <c r="ER286"/>
  <c r="DH286"/>
  <c r="EB286" s="1"/>
  <c r="CV286"/>
  <c r="DG286"/>
  <c r="EA286" s="1"/>
  <c r="EY286"/>
  <c r="EN286"/>
  <c r="ET286"/>
  <c r="FC289"/>
  <c r="ER289"/>
  <c r="EX289" s="1"/>
  <c r="EQ289"/>
  <c r="DH289"/>
  <c r="EH289" s="1"/>
  <c r="EP289"/>
  <c r="EV289" s="1"/>
  <c r="DG289"/>
  <c r="EA289" s="1"/>
  <c r="DF289"/>
  <c r="DE289"/>
  <c r="EE289" s="1"/>
  <c r="EO289"/>
  <c r="EU289" s="1"/>
  <c r="CV289"/>
  <c r="DD289"/>
  <c r="FC291"/>
  <c r="DD291"/>
  <c r="DH291"/>
  <c r="EH291" s="1"/>
  <c r="DE291"/>
  <c r="CV291"/>
  <c r="EO291"/>
  <c r="EU291" s="1"/>
  <c r="DF291"/>
  <c r="DZ291" s="1"/>
  <c r="EP291"/>
  <c r="EV291" s="1"/>
  <c r="ER291"/>
  <c r="EX291" s="1"/>
  <c r="EQ291"/>
  <c r="DG291"/>
  <c r="EG291" s="1"/>
  <c r="EY291"/>
  <c r="EN291"/>
  <c r="ET291" s="1"/>
  <c r="FC293"/>
  <c r="DD293"/>
  <c r="DR293"/>
  <c r="DH293"/>
  <c r="DE293"/>
  <c r="DS293" s="1"/>
  <c r="CV293"/>
  <c r="EO293"/>
  <c r="EU293" s="1"/>
  <c r="DF293"/>
  <c r="EP293"/>
  <c r="EV293" s="1"/>
  <c r="ER293"/>
  <c r="EQ293"/>
  <c r="EJ293"/>
  <c r="DG293"/>
  <c r="EY293"/>
  <c r="EN293"/>
  <c r="ET293"/>
  <c r="FC296"/>
  <c r="DF296"/>
  <c r="EP296"/>
  <c r="EV296"/>
  <c r="ER296"/>
  <c r="EQ296"/>
  <c r="EJ296" s="1"/>
  <c r="DG296"/>
  <c r="DD296"/>
  <c r="DR296" s="1"/>
  <c r="DH296"/>
  <c r="DE296"/>
  <c r="DS296" s="1"/>
  <c r="CV296"/>
  <c r="EO296"/>
  <c r="EU296"/>
  <c r="EY296"/>
  <c r="EN296"/>
  <c r="ET296" s="1"/>
  <c r="FC301"/>
  <c r="DF301"/>
  <c r="DZ301"/>
  <c r="EO301"/>
  <c r="EU301"/>
  <c r="DE301"/>
  <c r="DG301"/>
  <c r="EP301"/>
  <c r="EV301"/>
  <c r="DD301"/>
  <c r="ER301"/>
  <c r="EX301" s="1"/>
  <c r="EQ301"/>
  <c r="CV301"/>
  <c r="DH301"/>
  <c r="EY301"/>
  <c r="EN301"/>
  <c r="ET301" s="1"/>
  <c r="FC303"/>
  <c r="DD303"/>
  <c r="DH303"/>
  <c r="DV303" s="1"/>
  <c r="DE303"/>
  <c r="CV303"/>
  <c r="EO303"/>
  <c r="EU303" s="1"/>
  <c r="DF303"/>
  <c r="DT303" s="1"/>
  <c r="EP303"/>
  <c r="EV303" s="1"/>
  <c r="ER303"/>
  <c r="EQ303"/>
  <c r="DG303"/>
  <c r="EY303"/>
  <c r="EN303"/>
  <c r="ET303" s="1"/>
  <c r="FC306"/>
  <c r="ER306"/>
  <c r="EO306"/>
  <c r="EU306" s="1"/>
  <c r="DE306"/>
  <c r="DS306" s="1"/>
  <c r="DG306"/>
  <c r="CV306"/>
  <c r="DF306"/>
  <c r="EQ306"/>
  <c r="EW306" s="1"/>
  <c r="EP306"/>
  <c r="EV306" s="1"/>
  <c r="DD306"/>
  <c r="DH306"/>
  <c r="EY306"/>
  <c r="EN306"/>
  <c r="ET306" s="1"/>
  <c r="FC310"/>
  <c r="ER310"/>
  <c r="DE310"/>
  <c r="EE310" s="1"/>
  <c r="EO310"/>
  <c r="EU310"/>
  <c r="DG310"/>
  <c r="DH310"/>
  <c r="DF310"/>
  <c r="DT310"/>
  <c r="EQ310"/>
  <c r="EP310"/>
  <c r="EV310" s="1"/>
  <c r="DD310"/>
  <c r="CV310"/>
  <c r="EY310"/>
  <c r="EN310"/>
  <c r="ET310" s="1"/>
  <c r="FC318"/>
  <c r="DD318"/>
  <c r="ED318" s="1"/>
  <c r="DH318"/>
  <c r="CV318"/>
  <c r="DG318"/>
  <c r="DF318"/>
  <c r="DT318" s="1"/>
  <c r="EP318"/>
  <c r="EV318" s="1"/>
  <c r="ER318"/>
  <c r="DE318"/>
  <c r="EO318"/>
  <c r="EU318" s="1"/>
  <c r="EQ318"/>
  <c r="EY318"/>
  <c r="EN318"/>
  <c r="ET318" s="1"/>
  <c r="FC321"/>
  <c r="DD321"/>
  <c r="DE321"/>
  <c r="ER321"/>
  <c r="DF321"/>
  <c r="EO321"/>
  <c r="EU321" s="1"/>
  <c r="DH321"/>
  <c r="EQ321"/>
  <c r="EP321"/>
  <c r="EV321" s="1"/>
  <c r="DG321"/>
  <c r="CV321"/>
  <c r="EY321"/>
  <c r="EN321"/>
  <c r="ET321" s="1"/>
  <c r="FC328"/>
  <c r="DF328"/>
  <c r="DH328"/>
  <c r="DG328"/>
  <c r="DE328"/>
  <c r="EP328"/>
  <c r="EV328" s="1"/>
  <c r="CV328"/>
  <c r="ER328"/>
  <c r="DD328"/>
  <c r="EO328"/>
  <c r="EU328"/>
  <c r="EQ328"/>
  <c r="EY328"/>
  <c r="EN328"/>
  <c r="ET328"/>
  <c r="FC334"/>
  <c r="DF334"/>
  <c r="EP334"/>
  <c r="EV334" s="1"/>
  <c r="ER334"/>
  <c r="DE334"/>
  <c r="EE334" s="1"/>
  <c r="EO334"/>
  <c r="EU334" s="1"/>
  <c r="EQ334"/>
  <c r="DD334"/>
  <c r="DH334"/>
  <c r="DV334" s="1"/>
  <c r="CV334"/>
  <c r="DG334"/>
  <c r="EY334"/>
  <c r="EN334"/>
  <c r="ET334" s="1"/>
  <c r="FC338"/>
  <c r="DD338"/>
  <c r="ED338" s="1"/>
  <c r="EO338"/>
  <c r="EU338" s="1"/>
  <c r="DG338"/>
  <c r="DE338"/>
  <c r="DH338"/>
  <c r="EQ338"/>
  <c r="CV338"/>
  <c r="EP338"/>
  <c r="EV338" s="1"/>
  <c r="DF338"/>
  <c r="DZ338" s="1"/>
  <c r="ER338"/>
  <c r="EY338"/>
  <c r="EN338"/>
  <c r="ET338" s="1"/>
  <c r="EY335"/>
  <c r="EN335"/>
  <c r="ET335"/>
  <c r="FA335"/>
  <c r="DT338"/>
  <c r="DV338"/>
  <c r="EH338"/>
  <c r="EB338"/>
  <c r="DX338"/>
  <c r="EB334"/>
  <c r="DS334"/>
  <c r="DS321"/>
  <c r="EE321"/>
  <c r="DY321"/>
  <c r="DZ318"/>
  <c r="DR318"/>
  <c r="EF310"/>
  <c r="DY310"/>
  <c r="DS310"/>
  <c r="EJ306"/>
  <c r="DY306"/>
  <c r="DZ303"/>
  <c r="EB303"/>
  <c r="DS301"/>
  <c r="DY301"/>
  <c r="EE301"/>
  <c r="EF301"/>
  <c r="EE296"/>
  <c r="DX296"/>
  <c r="EW293"/>
  <c r="DY293"/>
  <c r="DU291"/>
  <c r="EK291"/>
  <c r="DT291"/>
  <c r="DV291"/>
  <c r="EG289"/>
  <c r="DU289"/>
  <c r="DV289"/>
  <c r="EB289"/>
  <c r="EK289"/>
  <c r="EG286"/>
  <c r="DV286"/>
  <c r="EJ286"/>
  <c r="DY286"/>
  <c r="DS286"/>
  <c r="EE286"/>
  <c r="EX283"/>
  <c r="DT283"/>
  <c r="DZ283"/>
  <c r="EF283"/>
  <c r="DR283"/>
  <c r="DX283"/>
  <c r="ED283"/>
  <c r="EW280"/>
  <c r="EJ280"/>
  <c r="EB280"/>
  <c r="DV280"/>
  <c r="EH280"/>
  <c r="DR280"/>
  <c r="ED280"/>
  <c r="DX280"/>
  <c r="EA280"/>
  <c r="DU280"/>
  <c r="EG280"/>
  <c r="DX274"/>
  <c r="ED274"/>
  <c r="DR274"/>
  <c r="EX274"/>
  <c r="EK274"/>
  <c r="DT274"/>
  <c r="DZ274"/>
  <c r="EF274"/>
  <c r="EK269"/>
  <c r="EX269"/>
  <c r="DZ269"/>
  <c r="DT269"/>
  <c r="EF269"/>
  <c r="DR269"/>
  <c r="DX269"/>
  <c r="ED269"/>
  <c r="DY260"/>
  <c r="DS260"/>
  <c r="EE260"/>
  <c r="EK260"/>
  <c r="EX260"/>
  <c r="EW260"/>
  <c r="EJ260"/>
  <c r="DZ260"/>
  <c r="DT260"/>
  <c r="EF260"/>
  <c r="DS258"/>
  <c r="DY258"/>
  <c r="EE258"/>
  <c r="DR258"/>
  <c r="ED258"/>
  <c r="DX258"/>
  <c r="EW258"/>
  <c r="EJ258"/>
  <c r="DU254"/>
  <c r="EG254"/>
  <c r="EA254"/>
  <c r="EF254"/>
  <c r="DZ254"/>
  <c r="DT254"/>
  <c r="DV254"/>
  <c r="EB254"/>
  <c r="EH254"/>
  <c r="EK254"/>
  <c r="EX254"/>
  <c r="EG248"/>
  <c r="DU248"/>
  <c r="EA248"/>
  <c r="EK248"/>
  <c r="EX248"/>
  <c r="ED248"/>
  <c r="DR248"/>
  <c r="DX248"/>
  <c r="DY248"/>
  <c r="EE248"/>
  <c r="DS248"/>
  <c r="EW242"/>
  <c r="EJ242"/>
  <c r="DS242"/>
  <c r="DY242"/>
  <c r="EE242"/>
  <c r="DX242"/>
  <c r="ED242"/>
  <c r="DR242"/>
  <c r="EG238"/>
  <c r="DU238"/>
  <c r="EA238"/>
  <c r="EX238"/>
  <c r="EK238"/>
  <c r="DZ238"/>
  <c r="DT238"/>
  <c r="EF238"/>
  <c r="DV238"/>
  <c r="EB238"/>
  <c r="EH238"/>
  <c r="EH234"/>
  <c r="DV234"/>
  <c r="EB234"/>
  <c r="DT234"/>
  <c r="DZ234"/>
  <c r="EF234"/>
  <c r="ED234"/>
  <c r="DR234"/>
  <c r="DX234"/>
  <c r="EH224"/>
  <c r="DV224"/>
  <c r="EB224"/>
  <c r="EA224"/>
  <c r="EG224"/>
  <c r="DU224"/>
  <c r="EX224"/>
  <c r="EK224"/>
  <c r="EF224"/>
  <c r="DT224"/>
  <c r="DZ224"/>
  <c r="DT222"/>
  <c r="EF222"/>
  <c r="DZ222"/>
  <c r="DU222"/>
  <c r="EA222"/>
  <c r="EG222"/>
  <c r="EE222"/>
  <c r="DS222"/>
  <c r="DY222"/>
  <c r="EK222"/>
  <c r="EX222"/>
  <c r="EG332"/>
  <c r="DU332"/>
  <c r="EA332"/>
  <c r="EB332"/>
  <c r="EH332"/>
  <c r="DV332"/>
  <c r="EW332"/>
  <c r="EJ332"/>
  <c r="EE332"/>
  <c r="DS332"/>
  <c r="DY332"/>
  <c r="DR330"/>
  <c r="DX330"/>
  <c r="ED330"/>
  <c r="EK330"/>
  <c r="EX330"/>
  <c r="DT330"/>
  <c r="DZ330"/>
  <c r="EF330"/>
  <c r="DU327"/>
  <c r="EA327"/>
  <c r="EG327"/>
  <c r="DV327"/>
  <c r="EB327"/>
  <c r="EH327"/>
  <c r="EJ327"/>
  <c r="EW327"/>
  <c r="DS327"/>
  <c r="DY327"/>
  <c r="EE327"/>
  <c r="EA324"/>
  <c r="DU324"/>
  <c r="EG324"/>
  <c r="EK324"/>
  <c r="EX324"/>
  <c r="EW322"/>
  <c r="EJ322"/>
  <c r="DS322"/>
  <c r="DY322"/>
  <c r="EE322"/>
  <c r="EG322"/>
  <c r="DU322"/>
  <c r="EA322"/>
  <c r="EB322"/>
  <c r="EH322"/>
  <c r="DV322"/>
  <c r="EJ316"/>
  <c r="EW316"/>
  <c r="DV316"/>
  <c r="EB316"/>
  <c r="EH316"/>
  <c r="DY316"/>
  <c r="DS316"/>
  <c r="EE316"/>
  <c r="DZ316"/>
  <c r="DT316"/>
  <c r="EF316"/>
  <c r="DR316"/>
  <c r="DX316"/>
  <c r="ED316"/>
  <c r="EW314"/>
  <c r="EJ314"/>
  <c r="DV314"/>
  <c r="EH314"/>
  <c r="EB314"/>
  <c r="DT314"/>
  <c r="DZ314"/>
  <c r="EF314"/>
  <c r="EA314"/>
  <c r="EG314"/>
  <c r="DU314"/>
  <c r="DX314"/>
  <c r="ED314"/>
  <c r="DR314"/>
  <c r="DY312"/>
  <c r="DS312"/>
  <c r="EE312"/>
  <c r="EK312"/>
  <c r="EX312"/>
  <c r="EA312"/>
  <c r="EG312"/>
  <c r="DU312"/>
  <c r="EG307"/>
  <c r="DU307"/>
  <c r="EA307"/>
  <c r="EK307"/>
  <c r="EX307"/>
  <c r="DZ307"/>
  <c r="DT307"/>
  <c r="EF307"/>
  <c r="EB307"/>
  <c r="EH307"/>
  <c r="DV307"/>
  <c r="DY299"/>
  <c r="EE299"/>
  <c r="DS299"/>
  <c r="EG299"/>
  <c r="DU299"/>
  <c r="EA299"/>
  <c r="DX299"/>
  <c r="ED299"/>
  <c r="DR299"/>
  <c r="EK288"/>
  <c r="EX288"/>
  <c r="DZ288"/>
  <c r="DT288"/>
  <c r="EF288"/>
  <c r="EJ288"/>
  <c r="EW288"/>
  <c r="DU278"/>
  <c r="EA278"/>
  <c r="EG278"/>
  <c r="DV278"/>
  <c r="EB278"/>
  <c r="EH278"/>
  <c r="EE278"/>
  <c r="DY278"/>
  <c r="DS278"/>
  <c r="DR278"/>
  <c r="DX278"/>
  <c r="ED278"/>
  <c r="EW276"/>
  <c r="EJ276"/>
  <c r="DX276"/>
  <c r="ED276"/>
  <c r="DR276"/>
  <c r="DT276"/>
  <c r="EF276"/>
  <c r="DZ276"/>
  <c r="EE276"/>
  <c r="DS276"/>
  <c r="DY276"/>
  <c r="EB276"/>
  <c r="DV276"/>
  <c r="EH276"/>
  <c r="EG273"/>
  <c r="DU273"/>
  <c r="EA273"/>
  <c r="EK273"/>
  <c r="EX273"/>
  <c r="EJ273"/>
  <c r="EW273"/>
  <c r="ED273"/>
  <c r="DR273"/>
  <c r="DX273"/>
  <c r="EK270"/>
  <c r="EX270"/>
  <c r="DT270"/>
  <c r="EF270"/>
  <c r="DZ270"/>
  <c r="DX270"/>
  <c r="ED270"/>
  <c r="DR270"/>
  <c r="EF267"/>
  <c r="DZ267"/>
  <c r="DT267"/>
  <c r="EJ267"/>
  <c r="EW267"/>
  <c r="DR267"/>
  <c r="DX267"/>
  <c r="ED267"/>
  <c r="EH267"/>
  <c r="EB267"/>
  <c r="DV267"/>
  <c r="EG264"/>
  <c r="DU264"/>
  <c r="EA264"/>
  <c r="EB264"/>
  <c r="EH264"/>
  <c r="DV264"/>
  <c r="EW264"/>
  <c r="EJ264"/>
  <c r="DS264"/>
  <c r="DY264"/>
  <c r="EE264"/>
  <c r="EA261"/>
  <c r="DU261"/>
  <c r="EG261"/>
  <c r="DV261"/>
  <c r="EB261"/>
  <c r="EH261"/>
  <c r="EH255"/>
  <c r="DV255"/>
  <c r="EB255"/>
  <c r="EW255"/>
  <c r="EJ255"/>
  <c r="DS255"/>
  <c r="DY255"/>
  <c r="EE255"/>
  <c r="ED255"/>
  <c r="DR255"/>
  <c r="DX255"/>
  <c r="EA255"/>
  <c r="DU255"/>
  <c r="EG255"/>
  <c r="EX250"/>
  <c r="EK250"/>
  <c r="DV250"/>
  <c r="EB250"/>
  <c r="EH250"/>
  <c r="EA250"/>
  <c r="DU250"/>
  <c r="EG250"/>
  <c r="EF250"/>
  <c r="DT250"/>
  <c r="DZ250"/>
  <c r="ED250"/>
  <c r="DX250"/>
  <c r="DR250"/>
  <c r="EG244"/>
  <c r="DU244"/>
  <c r="EA244"/>
  <c r="EX244"/>
  <c r="EK244"/>
  <c r="DR244"/>
  <c r="DX244"/>
  <c r="ED244"/>
  <c r="DY244"/>
  <c r="EE244"/>
  <c r="DS244"/>
  <c r="DU235"/>
  <c r="EA235"/>
  <c r="EG235"/>
  <c r="EE235"/>
  <c r="DS235"/>
  <c r="DY235"/>
  <c r="ED235"/>
  <c r="DX235"/>
  <c r="DR235"/>
  <c r="DT232"/>
  <c r="EF232"/>
  <c r="DZ232"/>
  <c r="EK232"/>
  <c r="EX232"/>
  <c r="DS232"/>
  <c r="DY232"/>
  <c r="EE232"/>
  <c r="DU232"/>
  <c r="EA232"/>
  <c r="EG232"/>
  <c r="EJ241"/>
  <c r="EW241"/>
  <c r="ED241"/>
  <c r="DX241"/>
  <c r="DR241"/>
  <c r="DY241"/>
  <c r="EE241"/>
  <c r="DS241"/>
  <c r="DZ237"/>
  <c r="DT237"/>
  <c r="EF237"/>
  <c r="DR237"/>
  <c r="ED237"/>
  <c r="DX237"/>
  <c r="EW237"/>
  <c r="EJ237"/>
  <c r="EB237"/>
  <c r="EH237"/>
  <c r="DV237"/>
  <c r="EA214"/>
  <c r="DU214"/>
  <c r="EG214"/>
  <c r="DV214"/>
  <c r="EB214"/>
  <c r="EH214"/>
  <c r="DT214"/>
  <c r="EF214"/>
  <c r="DZ214"/>
  <c r="DR214"/>
  <c r="DX214"/>
  <c r="ED214"/>
  <c r="EG212"/>
  <c r="DU212"/>
  <c r="EA212"/>
  <c r="DY212"/>
  <c r="EE212"/>
  <c r="DS212"/>
  <c r="EX212"/>
  <c r="EK212"/>
  <c r="DU210"/>
  <c r="EA210"/>
  <c r="EG210"/>
  <c r="EB210"/>
  <c r="EH210"/>
  <c r="DV210"/>
  <c r="DT210"/>
  <c r="EF210"/>
  <c r="DZ210"/>
  <c r="DR210"/>
  <c r="DX210"/>
  <c r="ED210"/>
  <c r="EX208"/>
  <c r="EK208"/>
  <c r="EF208"/>
  <c r="DT208"/>
  <c r="DZ208"/>
  <c r="EH208"/>
  <c r="DV208"/>
  <c r="EB208"/>
  <c r="EA208"/>
  <c r="EG208"/>
  <c r="DU208"/>
  <c r="DU205"/>
  <c r="EG205"/>
  <c r="EA205"/>
  <c r="DV205"/>
  <c r="EB205"/>
  <c r="EH205"/>
  <c r="DT205"/>
  <c r="EF205"/>
  <c r="DZ205"/>
  <c r="DX205"/>
  <c r="ED205"/>
  <c r="DR205"/>
  <c r="EK199"/>
  <c r="EX199"/>
  <c r="EG199"/>
  <c r="DU199"/>
  <c r="EA199"/>
  <c r="EE199"/>
  <c r="DS199"/>
  <c r="DY199"/>
  <c r="DV199"/>
  <c r="EB199"/>
  <c r="EH199"/>
  <c r="EW197"/>
  <c r="EJ197"/>
  <c r="EK197"/>
  <c r="EX197"/>
  <c r="DY197"/>
  <c r="DS197"/>
  <c r="EE197"/>
  <c r="DZ193"/>
  <c r="DT193"/>
  <c r="EF193"/>
  <c r="EE193"/>
  <c r="DS193"/>
  <c r="DY193"/>
  <c r="EG193"/>
  <c r="DU193"/>
  <c r="EA193"/>
  <c r="DV193"/>
  <c r="EB193"/>
  <c r="EH193"/>
  <c r="EJ180"/>
  <c r="EH178"/>
  <c r="EB178"/>
  <c r="EG178"/>
  <c r="EX178"/>
  <c r="EJ174"/>
  <c r="EW174"/>
  <c r="DY174"/>
  <c r="EE174"/>
  <c r="DS174"/>
  <c r="ED174"/>
  <c r="DR174"/>
  <c r="DX174"/>
  <c r="DV169"/>
  <c r="EB169"/>
  <c r="EH169"/>
  <c r="EA169"/>
  <c r="EG169"/>
  <c r="DU169"/>
  <c r="EK169"/>
  <c r="EX169"/>
  <c r="EF169"/>
  <c r="DT169"/>
  <c r="DZ169"/>
  <c r="EW160"/>
  <c r="EJ160"/>
  <c r="DY160"/>
  <c r="EE160"/>
  <c r="DS160"/>
  <c r="ED160"/>
  <c r="DR160"/>
  <c r="DX160"/>
  <c r="EB152"/>
  <c r="DV152"/>
  <c r="EH152"/>
  <c r="DT152"/>
  <c r="DZ152"/>
  <c r="EF152"/>
  <c r="EX152"/>
  <c r="EK152"/>
  <c r="EW152"/>
  <c r="EJ152"/>
  <c r="DT147"/>
  <c r="DZ147"/>
  <c r="EF147"/>
  <c r="EX147"/>
  <c r="EK147"/>
  <c r="EJ147"/>
  <c r="EW147"/>
  <c r="EK143"/>
  <c r="EX143"/>
  <c r="DT143"/>
  <c r="EF143"/>
  <c r="DZ143"/>
  <c r="DS143"/>
  <c r="DY143"/>
  <c r="EE143"/>
  <c r="EB141"/>
  <c r="DV141"/>
  <c r="EH141"/>
  <c r="EK141"/>
  <c r="EX141"/>
  <c r="EA141"/>
  <c r="DU141"/>
  <c r="EG141"/>
  <c r="EW139"/>
  <c r="EJ139"/>
  <c r="DX139"/>
  <c r="ED139"/>
  <c r="DR139"/>
  <c r="DY139"/>
  <c r="DS139"/>
  <c r="EE139"/>
  <c r="DV139"/>
  <c r="EH139"/>
  <c r="EB139"/>
  <c r="EW136"/>
  <c r="EJ136"/>
  <c r="EH136"/>
  <c r="DV136"/>
  <c r="EB136"/>
  <c r="EX136"/>
  <c r="EK136"/>
  <c r="DS132"/>
  <c r="DY132"/>
  <c r="EE132"/>
  <c r="ED132"/>
  <c r="DX132"/>
  <c r="DR132"/>
  <c r="EG132"/>
  <c r="DU132"/>
  <c r="EA132"/>
  <c r="DS129"/>
  <c r="DY129"/>
  <c r="EE129"/>
  <c r="EB129"/>
  <c r="DV129"/>
  <c r="EH129"/>
  <c r="DU129"/>
  <c r="EG129"/>
  <c r="EA129"/>
  <c r="EX126"/>
  <c r="EK126"/>
  <c r="DZ126"/>
  <c r="DT126"/>
  <c r="EF126"/>
  <c r="EH126"/>
  <c r="DV126"/>
  <c r="EB126"/>
  <c r="EW122"/>
  <c r="EJ122"/>
  <c r="DY122"/>
  <c r="EE122"/>
  <c r="DS122"/>
  <c r="ED122"/>
  <c r="DR122"/>
  <c r="DX122"/>
  <c r="EH119"/>
  <c r="DV119"/>
  <c r="EB119"/>
  <c r="DU119"/>
  <c r="EA119"/>
  <c r="EG119"/>
  <c r="EX119"/>
  <c r="EK119"/>
  <c r="DT119"/>
  <c r="DZ119"/>
  <c r="EF119"/>
  <c r="DT116"/>
  <c r="EF116"/>
  <c r="DZ116"/>
  <c r="DX116"/>
  <c r="DR116"/>
  <c r="ED116"/>
  <c r="EE116"/>
  <c r="DS116"/>
  <c r="DY116"/>
  <c r="EJ116"/>
  <c r="EW116"/>
  <c r="EH116"/>
  <c r="EB116"/>
  <c r="DV116"/>
  <c r="DT110"/>
  <c r="EF110"/>
  <c r="DZ110"/>
  <c r="EK110"/>
  <c r="EX110"/>
  <c r="DU110"/>
  <c r="EA110"/>
  <c r="EG110"/>
  <c r="EE110"/>
  <c r="DY110"/>
  <c r="DS110"/>
  <c r="EG338"/>
  <c r="DU338"/>
  <c r="EA338"/>
  <c r="DU334"/>
  <c r="EA334"/>
  <c r="EG334"/>
  <c r="EJ334"/>
  <c r="EW334"/>
  <c r="EX328"/>
  <c r="EK328"/>
  <c r="EG328"/>
  <c r="DU328"/>
  <c r="EA328"/>
  <c r="DZ328"/>
  <c r="DT328"/>
  <c r="EF328"/>
  <c r="EB321"/>
  <c r="DV321"/>
  <c r="EH321"/>
  <c r="DT321"/>
  <c r="EF321"/>
  <c r="DZ321"/>
  <c r="EX318"/>
  <c r="EK318"/>
  <c r="EG310"/>
  <c r="EA310"/>
  <c r="DU310"/>
  <c r="DX306"/>
  <c r="DR306"/>
  <c r="ED306"/>
  <c r="EX306"/>
  <c r="EK306"/>
  <c r="EG303"/>
  <c r="DU303"/>
  <c r="EA303"/>
  <c r="EX303"/>
  <c r="EK303"/>
  <c r="EX338"/>
  <c r="EK338"/>
  <c r="EJ338"/>
  <c r="EW338"/>
  <c r="DS338"/>
  <c r="DY338"/>
  <c r="EE338"/>
  <c r="DX334"/>
  <c r="ED334"/>
  <c r="DR334"/>
  <c r="EX334"/>
  <c r="EK334"/>
  <c r="DZ334"/>
  <c r="EF334"/>
  <c r="DT334"/>
  <c r="EJ328"/>
  <c r="EW328"/>
  <c r="DX328"/>
  <c r="ED328"/>
  <c r="DR328"/>
  <c r="DY328"/>
  <c r="EE328"/>
  <c r="DS328"/>
  <c r="EB328"/>
  <c r="DV328"/>
  <c r="EH328"/>
  <c r="EA321"/>
  <c r="DU321"/>
  <c r="EG321"/>
  <c r="EJ321"/>
  <c r="EW321"/>
  <c r="EK321"/>
  <c r="EX321"/>
  <c r="ED321"/>
  <c r="DX321"/>
  <c r="DR321"/>
  <c r="EJ318"/>
  <c r="EW318"/>
  <c r="DS318"/>
  <c r="DY318"/>
  <c r="EE318"/>
  <c r="DU318"/>
  <c r="EA318"/>
  <c r="EG318"/>
  <c r="DV318"/>
  <c r="EB318"/>
  <c r="EH318"/>
  <c r="ED310"/>
  <c r="DR310"/>
  <c r="DX310"/>
  <c r="EW310"/>
  <c r="EJ310"/>
  <c r="EB310"/>
  <c r="EH310"/>
  <c r="DV310"/>
  <c r="EK310"/>
  <c r="EX310"/>
  <c r="EH306"/>
  <c r="EB306"/>
  <c r="DV306"/>
  <c r="EF306"/>
  <c r="DZ306"/>
  <c r="DT306"/>
  <c r="EG306"/>
  <c r="EA306"/>
  <c r="DU306"/>
  <c r="EJ303"/>
  <c r="EW303"/>
  <c r="DS303"/>
  <c r="DY303"/>
  <c r="EE303"/>
  <c r="DX303"/>
  <c r="ED303"/>
  <c r="DR303"/>
  <c r="DV301"/>
  <c r="EB301"/>
  <c r="EH301"/>
  <c r="EJ301"/>
  <c r="EW301"/>
  <c r="DX301"/>
  <c r="ED301"/>
  <c r="DR301"/>
  <c r="EG301"/>
  <c r="EA301"/>
  <c r="DU301"/>
  <c r="EB296"/>
  <c r="EH296"/>
  <c r="DV296"/>
  <c r="DU296"/>
  <c r="EA296"/>
  <c r="EG296"/>
  <c r="EK296"/>
  <c r="EX296"/>
  <c r="EF296"/>
  <c r="DZ296"/>
  <c r="DT296"/>
  <c r="DU293"/>
  <c r="EA293"/>
  <c r="EG293"/>
  <c r="EK293"/>
  <c r="EX293"/>
  <c r="EF293"/>
  <c r="DZ293"/>
  <c r="DT293"/>
  <c r="EB293"/>
  <c r="EH293"/>
  <c r="DV293"/>
  <c r="EJ291"/>
  <c r="EW291"/>
  <c r="EE291"/>
  <c r="DS291"/>
  <c r="DY291"/>
  <c r="DR291"/>
  <c r="DX291"/>
  <c r="ED291"/>
  <c r="DR289"/>
  <c r="ED289"/>
  <c r="DX289"/>
  <c r="DT289"/>
  <c r="EF289"/>
  <c r="DZ289"/>
  <c r="EJ289"/>
  <c r="EW289"/>
  <c r="EX286"/>
  <c r="EK286"/>
  <c r="DZ286"/>
  <c r="DT286"/>
  <c r="EF286"/>
  <c r="DX286"/>
  <c r="DR286"/>
  <c r="ED286"/>
  <c r="EW283"/>
  <c r="EJ283"/>
  <c r="DS283"/>
  <c r="DY283"/>
  <c r="EE283"/>
  <c r="EG283"/>
  <c r="DU283"/>
  <c r="EA283"/>
  <c r="EB283"/>
  <c r="EH283"/>
  <c r="DV283"/>
  <c r="DY280"/>
  <c r="EE280"/>
  <c r="DS280"/>
  <c r="EX280"/>
  <c r="EK280"/>
  <c r="DT280"/>
  <c r="EF280"/>
  <c r="DZ280"/>
  <c r="DU274"/>
  <c r="EA274"/>
  <c r="EG274"/>
  <c r="DV274"/>
  <c r="EB274"/>
  <c r="EH274"/>
  <c r="EJ274"/>
  <c r="EW274"/>
  <c r="DS274"/>
  <c r="DY274"/>
  <c r="EE274"/>
  <c r="EG269"/>
  <c r="EA269"/>
  <c r="DU269"/>
  <c r="EE269"/>
  <c r="DS269"/>
  <c r="DY269"/>
  <c r="EJ269"/>
  <c r="EW269"/>
  <c r="EB269"/>
  <c r="EH269"/>
  <c r="DV269"/>
  <c r="DX260"/>
  <c r="ED260"/>
  <c r="DR260"/>
  <c r="DU260"/>
  <c r="EA260"/>
  <c r="EG260"/>
  <c r="EB260"/>
  <c r="DV260"/>
  <c r="EH260"/>
  <c r="EH258"/>
  <c r="DV258"/>
  <c r="EB258"/>
  <c r="DT258"/>
  <c r="EF258"/>
  <c r="DZ258"/>
  <c r="DU258"/>
  <c r="EG258"/>
  <c r="EA258"/>
  <c r="EX258"/>
  <c r="EK258"/>
  <c r="EJ254"/>
  <c r="EW254"/>
  <c r="DS254"/>
  <c r="DY254"/>
  <c r="EE254"/>
  <c r="DX254"/>
  <c r="ED254"/>
  <c r="DR254"/>
  <c r="EJ248"/>
  <c r="EW248"/>
  <c r="EH248"/>
  <c r="DV248"/>
  <c r="EB248"/>
  <c r="DZ248"/>
  <c r="EF248"/>
  <c r="DT248"/>
  <c r="DU242"/>
  <c r="EA242"/>
  <c r="EG242"/>
  <c r="EX242"/>
  <c r="EK242"/>
  <c r="EF242"/>
  <c r="DZ242"/>
  <c r="DT242"/>
  <c r="DV242"/>
  <c r="EB242"/>
  <c r="EH242"/>
  <c r="EJ238"/>
  <c r="EW238"/>
  <c r="DS238"/>
  <c r="DY238"/>
  <c r="EE238"/>
  <c r="DX238"/>
  <c r="ED238"/>
  <c r="DR238"/>
  <c r="EX234"/>
  <c r="EK234"/>
  <c r="EJ234"/>
  <c r="EW234"/>
  <c r="DY234"/>
  <c r="DS234"/>
  <c r="EE234"/>
  <c r="EA234"/>
  <c r="EG234"/>
  <c r="DU234"/>
  <c r="DR224"/>
  <c r="DX224"/>
  <c r="ED224"/>
  <c r="EJ224"/>
  <c r="EW224"/>
  <c r="DS224"/>
  <c r="DY224"/>
  <c r="EE224"/>
  <c r="DR222"/>
  <c r="DX222"/>
  <c r="ED222"/>
  <c r="DV222"/>
  <c r="EH222"/>
  <c r="EB222"/>
  <c r="EW222"/>
  <c r="EJ222"/>
  <c r="DR332"/>
  <c r="DX332"/>
  <c r="ED332"/>
  <c r="EK332"/>
  <c r="EX332"/>
  <c r="DZ332"/>
  <c r="EF332"/>
  <c r="DT332"/>
  <c r="EG330"/>
  <c r="DU330"/>
  <c r="EA330"/>
  <c r="EB330"/>
  <c r="EH330"/>
  <c r="DV330"/>
  <c r="EW330"/>
  <c r="EJ330"/>
  <c r="DS330"/>
  <c r="DY330"/>
  <c r="EE330"/>
  <c r="DX327"/>
  <c r="ED327"/>
  <c r="DR327"/>
  <c r="EX327"/>
  <c r="EK327"/>
  <c r="DT327"/>
  <c r="DZ327"/>
  <c r="EF327"/>
  <c r="DY324"/>
  <c r="DS324"/>
  <c r="EE324"/>
  <c r="DV324"/>
  <c r="EH324"/>
  <c r="EB324"/>
  <c r="EW324"/>
  <c r="EJ324"/>
  <c r="DZ324"/>
  <c r="DT324"/>
  <c r="EF324"/>
  <c r="DX324"/>
  <c r="DR324"/>
  <c r="ED324"/>
  <c r="EK322"/>
  <c r="EX322"/>
  <c r="DT322"/>
  <c r="DZ322"/>
  <c r="EF322"/>
  <c r="DR322"/>
  <c r="DX322"/>
  <c r="ED322"/>
  <c r="EG316"/>
  <c r="DU316"/>
  <c r="EA316"/>
  <c r="EX316"/>
  <c r="EK316"/>
  <c r="EK314"/>
  <c r="EX314"/>
  <c r="EE314"/>
  <c r="DY314"/>
  <c r="DS314"/>
  <c r="DV312"/>
  <c r="EH312"/>
  <c r="EB312"/>
  <c r="DZ312"/>
  <c r="EF312"/>
  <c r="DT312"/>
  <c r="EJ312"/>
  <c r="EW312"/>
  <c r="DR312"/>
  <c r="DX312"/>
  <c r="ED312"/>
  <c r="EJ307"/>
  <c r="EW307"/>
  <c r="EE307"/>
  <c r="DS307"/>
  <c r="DY307"/>
  <c r="DR307"/>
  <c r="DX307"/>
  <c r="ED307"/>
  <c r="EJ299"/>
  <c r="EW299"/>
  <c r="EF299"/>
  <c r="DZ299"/>
  <c r="DT299"/>
  <c r="EK299"/>
  <c r="EX299"/>
  <c r="EH299"/>
  <c r="DV299"/>
  <c r="EB299"/>
  <c r="EE288"/>
  <c r="DY288"/>
  <c r="DS288"/>
  <c r="DX288"/>
  <c r="DR288"/>
  <c r="ED288"/>
  <c r="EH288"/>
  <c r="EB288"/>
  <c r="DV288"/>
  <c r="DU288"/>
  <c r="EA288"/>
  <c r="EG288"/>
  <c r="DT278"/>
  <c r="EF278"/>
  <c r="DZ278"/>
  <c r="EJ278"/>
  <c r="EW278"/>
  <c r="EX278"/>
  <c r="EK278"/>
  <c r="EX276"/>
  <c r="EK276"/>
  <c r="DU276"/>
  <c r="EG276"/>
  <c r="EA276"/>
  <c r="DZ273"/>
  <c r="DT273"/>
  <c r="EF273"/>
  <c r="DY273"/>
  <c r="EE273"/>
  <c r="DS273"/>
  <c r="EB273"/>
  <c r="EH273"/>
  <c r="DV273"/>
  <c r="DU270"/>
  <c r="EG270"/>
  <c r="EA270"/>
  <c r="EE270"/>
  <c r="DS270"/>
  <c r="DY270"/>
  <c r="EW270"/>
  <c r="EJ270"/>
  <c r="DV270"/>
  <c r="EB270"/>
  <c r="EH270"/>
  <c r="DU267"/>
  <c r="EG267"/>
  <c r="EA267"/>
  <c r="EK267"/>
  <c r="EX267"/>
  <c r="DS267"/>
  <c r="DY267"/>
  <c r="EE267"/>
  <c r="DR264"/>
  <c r="DX264"/>
  <c r="ED264"/>
  <c r="EK264"/>
  <c r="EX264"/>
  <c r="DT264"/>
  <c r="DZ264"/>
  <c r="EF264"/>
  <c r="EE261"/>
  <c r="DS261"/>
  <c r="DY261"/>
  <c r="DT261"/>
  <c r="EF261"/>
  <c r="DZ261"/>
  <c r="DX261"/>
  <c r="ED261"/>
  <c r="DR261"/>
  <c r="EW261"/>
  <c r="EJ261"/>
  <c r="EK261"/>
  <c r="EX261"/>
  <c r="EK255"/>
  <c r="EX255"/>
  <c r="DT255"/>
  <c r="DZ255"/>
  <c r="EF255"/>
  <c r="EJ250"/>
  <c r="EW250"/>
  <c r="DS250"/>
  <c r="DY250"/>
  <c r="EE250"/>
  <c r="EJ244"/>
  <c r="EW244"/>
  <c r="EB244"/>
  <c r="EH244"/>
  <c r="DV244"/>
  <c r="DZ244"/>
  <c r="EF244"/>
  <c r="DT244"/>
  <c r="EJ235"/>
  <c r="EW235"/>
  <c r="EX235"/>
  <c r="EK235"/>
  <c r="DT235"/>
  <c r="DZ235"/>
  <c r="EF235"/>
  <c r="EB235"/>
  <c r="DV235"/>
  <c r="EH235"/>
  <c r="DV232"/>
  <c r="EB232"/>
  <c r="EH232"/>
  <c r="DR232"/>
  <c r="DX232"/>
  <c r="ED232"/>
  <c r="EW232"/>
  <c r="EJ232"/>
  <c r="EX241"/>
  <c r="EK241"/>
  <c r="EF241"/>
  <c r="DZ241"/>
  <c r="DT241"/>
  <c r="DU241"/>
  <c r="EA241"/>
  <c r="EG241"/>
  <c r="EB241"/>
  <c r="DV241"/>
  <c r="EH241"/>
  <c r="DS237"/>
  <c r="DY237"/>
  <c r="EE237"/>
  <c r="EK237"/>
  <c r="EX237"/>
  <c r="DU237"/>
  <c r="EG237"/>
  <c r="EA237"/>
  <c r="DY214"/>
  <c r="EE214"/>
  <c r="DS214"/>
  <c r="EW214"/>
  <c r="EJ214"/>
  <c r="EK214"/>
  <c r="EX214"/>
  <c r="EW212"/>
  <c r="EJ212"/>
  <c r="DR212"/>
  <c r="DX212"/>
  <c r="ED212"/>
  <c r="EB212"/>
  <c r="DV212"/>
  <c r="EH212"/>
  <c r="DT212"/>
  <c r="EF212"/>
  <c r="DZ212"/>
  <c r="DY210"/>
  <c r="EE210"/>
  <c r="DS210"/>
  <c r="EX210"/>
  <c r="EK210"/>
  <c r="EJ210"/>
  <c r="EW210"/>
  <c r="EJ208"/>
  <c r="EW208"/>
  <c r="DS208"/>
  <c r="DY208"/>
  <c r="EE208"/>
  <c r="DR208"/>
  <c r="DX208"/>
  <c r="ED208"/>
  <c r="EE205"/>
  <c r="DY205"/>
  <c r="DS205"/>
  <c r="EW205"/>
  <c r="EJ205"/>
  <c r="EX205"/>
  <c r="EK205"/>
  <c r="DZ199"/>
  <c r="DT199"/>
  <c r="EF199"/>
  <c r="EW199"/>
  <c r="EJ199"/>
  <c r="ED199"/>
  <c r="DX199"/>
  <c r="DR199"/>
  <c r="DU197"/>
  <c r="EG197"/>
  <c r="EA197"/>
  <c r="DV197"/>
  <c r="EH197"/>
  <c r="EB197"/>
  <c r="DT197"/>
  <c r="EF197"/>
  <c r="DZ197"/>
  <c r="DR197"/>
  <c r="ED197"/>
  <c r="DX197"/>
  <c r="EX193"/>
  <c r="EK193"/>
  <c r="EJ193"/>
  <c r="EW193"/>
  <c r="ED193"/>
  <c r="DR193"/>
  <c r="DX193"/>
  <c r="DR180"/>
  <c r="ED180"/>
  <c r="DV180"/>
  <c r="DT180"/>
  <c r="DZ180"/>
  <c r="EJ178"/>
  <c r="EK174"/>
  <c r="EX174"/>
  <c r="EF174"/>
  <c r="DT174"/>
  <c r="DZ174"/>
  <c r="DV174"/>
  <c r="EB174"/>
  <c r="EH174"/>
  <c r="EA174"/>
  <c r="EG174"/>
  <c r="DU174"/>
  <c r="ED169"/>
  <c r="DR169"/>
  <c r="DX169"/>
  <c r="EJ169"/>
  <c r="EW169"/>
  <c r="DY169"/>
  <c r="EE169"/>
  <c r="DS169"/>
  <c r="EK160"/>
  <c r="EX160"/>
  <c r="DT160"/>
  <c r="DZ160"/>
  <c r="EF160"/>
  <c r="DV160"/>
  <c r="EB160"/>
  <c r="EH160"/>
  <c r="DU160"/>
  <c r="EA160"/>
  <c r="EG160"/>
  <c r="DU152"/>
  <c r="EG152"/>
  <c r="EA152"/>
  <c r="ED152"/>
  <c r="DX152"/>
  <c r="DR152"/>
  <c r="DS152"/>
  <c r="DY152"/>
  <c r="EE152"/>
  <c r="DV147"/>
  <c r="EH147"/>
  <c r="EB147"/>
  <c r="DS147"/>
  <c r="EE147"/>
  <c r="DY147"/>
  <c r="EG147"/>
  <c r="DU147"/>
  <c r="EA147"/>
  <c r="DX147"/>
  <c r="ED147"/>
  <c r="DR147"/>
  <c r="DR143"/>
  <c r="DX143"/>
  <c r="ED143"/>
  <c r="EB143"/>
  <c r="EH143"/>
  <c r="DV143"/>
  <c r="DU143"/>
  <c r="EA143"/>
  <c r="EG143"/>
  <c r="EW143"/>
  <c r="EJ143"/>
  <c r="DX141"/>
  <c r="DR141"/>
  <c r="ED141"/>
  <c r="EW108"/>
  <c r="EJ108"/>
  <c r="DY108"/>
  <c r="DS108"/>
  <c r="EE108"/>
  <c r="DZ108"/>
  <c r="DT108"/>
  <c r="EF108"/>
  <c r="DX108"/>
  <c r="ED108"/>
  <c r="DR108"/>
  <c r="EE106"/>
  <c r="DY106"/>
  <c r="DS106"/>
  <c r="EK106"/>
  <c r="EX106"/>
  <c r="EA106"/>
  <c r="EG106"/>
  <c r="DU106"/>
  <c r="DX106"/>
  <c r="ED106"/>
  <c r="DR106"/>
  <c r="EK102"/>
  <c r="EX102"/>
  <c r="DY102"/>
  <c r="EE102"/>
  <c r="DS102"/>
  <c r="DZ102"/>
  <c r="EF102"/>
  <c r="DT102"/>
  <c r="EH97"/>
  <c r="DV97"/>
  <c r="EB97"/>
  <c r="DU97"/>
  <c r="EA97"/>
  <c r="EG97"/>
  <c r="EX97"/>
  <c r="EK97"/>
  <c r="DT97"/>
  <c r="DZ97"/>
  <c r="EF97"/>
  <c r="EJ92"/>
  <c r="EW92"/>
  <c r="DY92"/>
  <c r="EE92"/>
  <c r="DS92"/>
  <c r="ED92"/>
  <c r="DR92"/>
  <c r="DX92"/>
  <c r="DR88"/>
  <c r="ED88"/>
  <c r="DX88"/>
  <c r="EX88"/>
  <c r="EK88"/>
  <c r="EW88"/>
  <c r="EJ88"/>
  <c r="EK86"/>
  <c r="EX86"/>
  <c r="DT86"/>
  <c r="EF86"/>
  <c r="DZ86"/>
  <c r="DX86"/>
  <c r="DR86"/>
  <c r="ED86"/>
  <c r="DV82"/>
  <c r="EH82"/>
  <c r="EB82"/>
  <c r="EX82"/>
  <c r="EK82"/>
  <c r="EW82"/>
  <c r="EJ82"/>
  <c r="DT82"/>
  <c r="DZ82"/>
  <c r="EF82"/>
  <c r="DU75"/>
  <c r="EG75"/>
  <c r="EA75"/>
  <c r="DT75"/>
  <c r="DZ75"/>
  <c r="EF75"/>
  <c r="DX75"/>
  <c r="DR75"/>
  <c r="ED75"/>
  <c r="EX75"/>
  <c r="EK75"/>
  <c r="EA72"/>
  <c r="EG72"/>
  <c r="DU72"/>
  <c r="DR72"/>
  <c r="ED72"/>
  <c r="DX72"/>
  <c r="EK72"/>
  <c r="EX72"/>
  <c r="DR69"/>
  <c r="DX69"/>
  <c r="ED69"/>
  <c r="EK69"/>
  <c r="EX69"/>
  <c r="DZ69"/>
  <c r="EF69"/>
  <c r="DT69"/>
  <c r="EA62"/>
  <c r="EG62"/>
  <c r="DU62"/>
  <c r="EK62"/>
  <c r="EX62"/>
  <c r="DT62"/>
  <c r="EF62"/>
  <c r="DZ62"/>
  <c r="DX62"/>
  <c r="DR62"/>
  <c r="ED62"/>
  <c r="EK59"/>
  <c r="EX59"/>
  <c r="DY59"/>
  <c r="EE59"/>
  <c r="DS59"/>
  <c r="EJ56"/>
  <c r="EW56"/>
  <c r="EE56"/>
  <c r="DS56"/>
  <c r="DY56"/>
  <c r="DU56"/>
  <c r="EA56"/>
  <c r="EG56"/>
  <c r="DV56"/>
  <c r="EB56"/>
  <c r="EH56"/>
  <c r="DR44"/>
  <c r="ED44"/>
  <c r="DX44"/>
  <c r="DY44"/>
  <c r="DS44"/>
  <c r="EE44"/>
  <c r="EA44"/>
  <c r="EG44"/>
  <c r="DU44"/>
  <c r="EF44"/>
  <c r="DT44"/>
  <c r="DZ44"/>
  <c r="DU40"/>
  <c r="EA40"/>
  <c r="EG40"/>
  <c r="DV40"/>
  <c r="EB40"/>
  <c r="EH40"/>
  <c r="EJ40"/>
  <c r="EW40"/>
  <c r="EE40"/>
  <c r="DS40"/>
  <c r="DY40"/>
  <c r="DR38"/>
  <c r="DX38"/>
  <c r="ED38"/>
  <c r="EK38"/>
  <c r="EX38"/>
  <c r="DT38"/>
  <c r="DZ38"/>
  <c r="EF38"/>
  <c r="EF34"/>
  <c r="DZ34"/>
  <c r="DT34"/>
  <c r="EH34"/>
  <c r="DV34"/>
  <c r="EB34"/>
  <c r="EW34"/>
  <c r="EJ34"/>
  <c r="EB29"/>
  <c r="DV29"/>
  <c r="EH29"/>
  <c r="EF29"/>
  <c r="DT29"/>
  <c r="DZ29"/>
  <c r="EK29"/>
  <c r="EX29"/>
  <c r="EA27"/>
  <c r="DU27"/>
  <c r="EG27"/>
  <c r="DX27"/>
  <c r="ED27"/>
  <c r="DR27"/>
  <c r="DZ27"/>
  <c r="DT27"/>
  <c r="EF27"/>
  <c r="EJ23"/>
  <c r="EW23"/>
  <c r="DY23"/>
  <c r="EE23"/>
  <c r="DS23"/>
  <c r="ED23"/>
  <c r="DR23"/>
  <c r="DX23"/>
  <c r="EK19"/>
  <c r="EX19"/>
  <c r="DT19"/>
  <c r="DZ19"/>
  <c r="EF19"/>
  <c r="DV19"/>
  <c r="EB19"/>
  <c r="EH19"/>
  <c r="DU19"/>
  <c r="EA19"/>
  <c r="EG19"/>
  <c r="EJ16"/>
  <c r="EW16"/>
  <c r="DS16"/>
  <c r="DY16"/>
  <c r="EE16"/>
  <c r="DR16"/>
  <c r="DX16"/>
  <c r="ED16"/>
  <c r="EX14"/>
  <c r="EK14"/>
  <c r="DT14"/>
  <c r="DZ14"/>
  <c r="EF14"/>
  <c r="EH14"/>
  <c r="DV14"/>
  <c r="EB14"/>
  <c r="DU14"/>
  <c r="EA14"/>
  <c r="EG14"/>
  <c r="DT12"/>
  <c r="EF12"/>
  <c r="DZ12"/>
  <c r="EE12"/>
  <c r="DS12"/>
  <c r="DY12"/>
  <c r="EG12"/>
  <c r="EA12"/>
  <c r="DU12"/>
  <c r="EK12"/>
  <c r="EX12"/>
  <c r="EK231"/>
  <c r="EX231"/>
  <c r="DT231"/>
  <c r="DZ231"/>
  <c r="EF231"/>
  <c r="DV231"/>
  <c r="EB231"/>
  <c r="EH231"/>
  <c r="DU231"/>
  <c r="EA231"/>
  <c r="EG231"/>
  <c r="EW227"/>
  <c r="EJ227"/>
  <c r="DR227"/>
  <c r="DX227"/>
  <c r="ED227"/>
  <c r="EB227"/>
  <c r="DV227"/>
  <c r="EH227"/>
  <c r="DZ227"/>
  <c r="EF227"/>
  <c r="DT227"/>
  <c r="EJ223"/>
  <c r="EW223"/>
  <c r="EB223"/>
  <c r="DV223"/>
  <c r="EH223"/>
  <c r="DT223"/>
  <c r="EF223"/>
  <c r="DZ223"/>
  <c r="DR223"/>
  <c r="ED223"/>
  <c r="DX223"/>
  <c r="DT220"/>
  <c r="EF220"/>
  <c r="DZ220"/>
  <c r="DR220"/>
  <c r="DX220"/>
  <c r="ED220"/>
  <c r="EE220"/>
  <c r="DS220"/>
  <c r="DY220"/>
  <c r="EG220"/>
  <c r="DU220"/>
  <c r="EA220"/>
  <c r="EH220"/>
  <c r="DV220"/>
  <c r="EB220"/>
  <c r="EW216"/>
  <c r="EJ216"/>
  <c r="DY216"/>
  <c r="DS216"/>
  <c r="EE216"/>
  <c r="EK216"/>
  <c r="EX216"/>
  <c r="DR207"/>
  <c r="DX207"/>
  <c r="ED207"/>
  <c r="EJ207"/>
  <c r="EW207"/>
  <c r="DS207"/>
  <c r="DY207"/>
  <c r="EE207"/>
  <c r="EK203"/>
  <c r="EX203"/>
  <c r="EF203"/>
  <c r="DT203"/>
  <c r="DZ203"/>
  <c r="DV203"/>
  <c r="EB203"/>
  <c r="EH203"/>
  <c r="EA203"/>
  <c r="EG203"/>
  <c r="DU203"/>
  <c r="DT196"/>
  <c r="DZ196"/>
  <c r="EF196"/>
  <c r="EX196"/>
  <c r="EK196"/>
  <c r="EW196"/>
  <c r="EJ196"/>
  <c r="DV191"/>
  <c r="EB191"/>
  <c r="EH191"/>
  <c r="DU191"/>
  <c r="EA191"/>
  <c r="EG191"/>
  <c r="EK191"/>
  <c r="EX191"/>
  <c r="DT191"/>
  <c r="DZ191"/>
  <c r="EF191"/>
  <c r="EA186"/>
  <c r="DX186"/>
  <c r="ED186"/>
  <c r="DY186"/>
  <c r="EJ183"/>
  <c r="EB183"/>
  <c r="EH183"/>
  <c r="EG183"/>
  <c r="EJ181"/>
  <c r="EE181"/>
  <c r="DS181"/>
  <c r="EG181"/>
  <c r="EX173"/>
  <c r="EK173"/>
  <c r="EF173"/>
  <c r="DT173"/>
  <c r="DZ173"/>
  <c r="EH173"/>
  <c r="DV173"/>
  <c r="EB173"/>
  <c r="EA173"/>
  <c r="EG173"/>
  <c r="DU173"/>
  <c r="DU171"/>
  <c r="EA171"/>
  <c r="EG171"/>
  <c r="EX171"/>
  <c r="EK171"/>
  <c r="EA167"/>
  <c r="DU167"/>
  <c r="EG167"/>
  <c r="DR167"/>
  <c r="DX167"/>
  <c r="ED167"/>
  <c r="DS167"/>
  <c r="DY167"/>
  <c r="EE167"/>
  <c r="EK167"/>
  <c r="EX167"/>
  <c r="ED162"/>
  <c r="DR162"/>
  <c r="DX162"/>
  <c r="EW162"/>
  <c r="EJ162"/>
  <c r="DY162"/>
  <c r="EE162"/>
  <c r="DS162"/>
  <c r="EA158"/>
  <c r="EG158"/>
  <c r="DU158"/>
  <c r="DR158"/>
  <c r="DX158"/>
  <c r="ED158"/>
  <c r="DY158"/>
  <c r="EE158"/>
  <c r="DS158"/>
  <c r="EK158"/>
  <c r="EX158"/>
  <c r="EW156"/>
  <c r="EJ156"/>
  <c r="DS156"/>
  <c r="EE156"/>
  <c r="DY156"/>
  <c r="EA156"/>
  <c r="EG156"/>
  <c r="DU156"/>
  <c r="EE149"/>
  <c r="DS149"/>
  <c r="DY149"/>
  <c r="DR149"/>
  <c r="DX149"/>
  <c r="ED149"/>
  <c r="EW149"/>
  <c r="EJ149"/>
  <c r="EB149"/>
  <c r="DV149"/>
  <c r="EH149"/>
  <c r="EE145"/>
  <c r="DY145"/>
  <c r="DS145"/>
  <c r="EX145"/>
  <c r="EK145"/>
  <c r="EA145"/>
  <c r="EG145"/>
  <c r="DU145"/>
  <c r="EE133"/>
  <c r="DS133"/>
  <c r="DY133"/>
  <c r="DX133"/>
  <c r="DR133"/>
  <c r="ED133"/>
  <c r="DU133"/>
  <c r="EA133"/>
  <c r="EG133"/>
  <c r="EH127"/>
  <c r="DV127"/>
  <c r="EB127"/>
  <c r="EF127"/>
  <c r="DT127"/>
  <c r="DZ127"/>
  <c r="DR127"/>
  <c r="DX127"/>
  <c r="ED127"/>
  <c r="EB337"/>
  <c r="EH337"/>
  <c r="DV337"/>
  <c r="EA337"/>
  <c r="EG337"/>
  <c r="DU337"/>
  <c r="EE337"/>
  <c r="DS337"/>
  <c r="DY337"/>
  <c r="EK337"/>
  <c r="EX337"/>
  <c r="EK333"/>
  <c r="EX333"/>
  <c r="EW333"/>
  <c r="EJ333"/>
  <c r="DR333"/>
  <c r="DX333"/>
  <c r="ED333"/>
  <c r="EJ326"/>
  <c r="EW326"/>
  <c r="DV326"/>
  <c r="EH326"/>
  <c r="EB326"/>
  <c r="DU326"/>
  <c r="EA326"/>
  <c r="EG326"/>
  <c r="DX326"/>
  <c r="ED326"/>
  <c r="DR326"/>
  <c r="DR320"/>
  <c r="ED320"/>
  <c r="DX320"/>
  <c r="EX320"/>
  <c r="EK320"/>
  <c r="EH320"/>
  <c r="EB320"/>
  <c r="DV320"/>
  <c r="DZ320"/>
  <c r="DT320"/>
  <c r="EF320"/>
  <c r="EJ311"/>
  <c r="EW311"/>
  <c r="EE311"/>
  <c r="DS311"/>
  <c r="DY311"/>
  <c r="EK311"/>
  <c r="EX311"/>
  <c r="DT311"/>
  <c r="EF311"/>
  <c r="DZ311"/>
  <c r="DR311"/>
  <c r="ED311"/>
  <c r="DX311"/>
  <c r="EJ309"/>
  <c r="EW309"/>
  <c r="EE309"/>
  <c r="DS309"/>
  <c r="DY309"/>
  <c r="DR309"/>
  <c r="DX309"/>
  <c r="ED309"/>
  <c r="EX304"/>
  <c r="EK304"/>
  <c r="EE304"/>
  <c r="DS304"/>
  <c r="DY304"/>
  <c r="EJ304"/>
  <c r="EW304"/>
  <c r="DT304"/>
  <c r="DZ304"/>
  <c r="EF304"/>
  <c r="EG302"/>
  <c r="DU302"/>
  <c r="EA302"/>
  <c r="DV302"/>
  <c r="EB302"/>
  <c r="EH302"/>
  <c r="EX302"/>
  <c r="EK302"/>
  <c r="DX302"/>
  <c r="ED302"/>
  <c r="DR302"/>
  <c r="EJ297"/>
  <c r="EW297"/>
  <c r="EA297"/>
  <c r="DU297"/>
  <c r="EG297"/>
  <c r="DS297"/>
  <c r="EE297"/>
  <c r="DY297"/>
  <c r="EF297"/>
  <c r="DT297"/>
  <c r="DZ297"/>
  <c r="EW295"/>
  <c r="EJ295"/>
  <c r="DS295"/>
  <c r="DY295"/>
  <c r="EE295"/>
  <c r="DX295"/>
  <c r="ED295"/>
  <c r="DR295"/>
  <c r="DS292"/>
  <c r="DY292"/>
  <c r="EE292"/>
  <c r="DX292"/>
  <c r="ED292"/>
  <c r="DR292"/>
  <c r="EJ292"/>
  <c r="EW292"/>
  <c r="EE287"/>
  <c r="DS287"/>
  <c r="DY287"/>
  <c r="DZ287"/>
  <c r="DT287"/>
  <c r="EF287"/>
  <c r="DX287"/>
  <c r="ED287"/>
  <c r="DR287"/>
  <c r="EW287"/>
  <c r="EJ287"/>
  <c r="DV287"/>
  <c r="EB287"/>
  <c r="EH287"/>
  <c r="EJ285"/>
  <c r="EW285"/>
  <c r="DS285"/>
  <c r="DY285"/>
  <c r="EE285"/>
  <c r="DU285"/>
  <c r="EA285"/>
  <c r="EG285"/>
  <c r="DV285"/>
  <c r="EB285"/>
  <c r="EH285"/>
  <c r="EX281"/>
  <c r="EK281"/>
  <c r="DZ281"/>
  <c r="EF281"/>
  <c r="DT281"/>
  <c r="DX281"/>
  <c r="ED281"/>
  <c r="DR281"/>
  <c r="DU279"/>
  <c r="EA279"/>
  <c r="EG279"/>
  <c r="EX279"/>
  <c r="EK279"/>
  <c r="DV279"/>
  <c r="EH279"/>
  <c r="EB279"/>
  <c r="EK271"/>
  <c r="EX271"/>
  <c r="EG271"/>
  <c r="EA271"/>
  <c r="DU271"/>
  <c r="DZ271"/>
  <c r="DT271"/>
  <c r="EF271"/>
  <c r="DU263"/>
  <c r="EA263"/>
  <c r="EG263"/>
  <c r="DV263"/>
  <c r="EB263"/>
  <c r="EH263"/>
  <c r="EJ263"/>
  <c r="EW263"/>
  <c r="DS263"/>
  <c r="DY263"/>
  <c r="EE263"/>
  <c r="DU259"/>
  <c r="EG259"/>
  <c r="EA259"/>
  <c r="ED259"/>
  <c r="DX259"/>
  <c r="DR259"/>
  <c r="EF259"/>
  <c r="DZ259"/>
  <c r="DT259"/>
  <c r="EH259"/>
  <c r="EB259"/>
  <c r="DV259"/>
  <c r="DV256"/>
  <c r="EH256"/>
  <c r="EB256"/>
  <c r="EK256"/>
  <c r="EX256"/>
  <c r="DU256"/>
  <c r="EA256"/>
  <c r="EG256"/>
  <c r="EJ253"/>
  <c r="EW253"/>
  <c r="EA253"/>
  <c r="EG253"/>
  <c r="DU253"/>
  <c r="DS253"/>
  <c r="EE253"/>
  <c r="DY253"/>
  <c r="EH247"/>
  <c r="EB247"/>
  <c r="DV247"/>
  <c r="DZ247"/>
  <c r="DT247"/>
  <c r="EF247"/>
  <c r="DS247"/>
  <c r="EE247"/>
  <c r="DY247"/>
  <c r="EK247"/>
  <c r="EX247"/>
  <c r="EA247"/>
  <c r="EG247"/>
  <c r="DU247"/>
  <c r="EX240"/>
  <c r="EK240"/>
  <c r="EB240"/>
  <c r="EH240"/>
  <c r="DV240"/>
  <c r="EG240"/>
  <c r="DU240"/>
  <c r="EA240"/>
  <c r="ED240"/>
  <c r="DX240"/>
  <c r="DR240"/>
  <c r="EK236"/>
  <c r="EX236"/>
  <c r="EJ236"/>
  <c r="EW236"/>
  <c r="EG236"/>
  <c r="DU236"/>
  <c r="EA236"/>
  <c r="EB225"/>
  <c r="DV225"/>
  <c r="EH225"/>
  <c r="EW225"/>
  <c r="EJ225"/>
  <c r="DZ225"/>
  <c r="EF225"/>
  <c r="DT225"/>
  <c r="EK335"/>
  <c r="EX335"/>
  <c r="EF335"/>
  <c r="DT335"/>
  <c r="DZ335"/>
  <c r="DY335"/>
  <c r="EE335"/>
  <c r="DS335"/>
  <c r="ED335"/>
  <c r="DR335"/>
  <c r="DX335"/>
  <c r="EA335"/>
  <c r="EG335"/>
  <c r="DU335"/>
  <c r="ED245"/>
  <c r="DX245"/>
  <c r="DR245"/>
  <c r="EG245"/>
  <c r="DU245"/>
  <c r="EA245"/>
  <c r="DV245"/>
  <c r="EB245"/>
  <c r="EH245"/>
  <c r="DY245"/>
  <c r="EE245"/>
  <c r="DS245"/>
  <c r="EJ331"/>
  <c r="EW331"/>
  <c r="EX331"/>
  <c r="EK331"/>
  <c r="DU331"/>
  <c r="EA331"/>
  <c r="EG331"/>
  <c r="DV331"/>
  <c r="EB331"/>
  <c r="EH331"/>
  <c r="EX329"/>
  <c r="EK329"/>
  <c r="EJ329"/>
  <c r="EW329"/>
  <c r="DX329"/>
  <c r="ED329"/>
  <c r="DR329"/>
  <c r="EW325"/>
  <c r="EJ325"/>
  <c r="EK325"/>
  <c r="EX325"/>
  <c r="EG325"/>
  <c r="DU325"/>
  <c r="EA325"/>
  <c r="EB325"/>
  <c r="EH325"/>
  <c r="DV325"/>
  <c r="DX323"/>
  <c r="ED323"/>
  <c r="DR323"/>
  <c r="DV323"/>
  <c r="EB323"/>
  <c r="EH323"/>
  <c r="DU323"/>
  <c r="EA323"/>
  <c r="EG323"/>
  <c r="EW323"/>
  <c r="EJ323"/>
  <c r="EW319"/>
  <c r="EJ319"/>
  <c r="DS319"/>
  <c r="DY319"/>
  <c r="EE319"/>
  <c r="EG319"/>
  <c r="DU319"/>
  <c r="EA319"/>
  <c r="EB319"/>
  <c r="EH319"/>
  <c r="DV319"/>
  <c r="DV315"/>
  <c r="EH315"/>
  <c r="EB315"/>
  <c r="DU315"/>
  <c r="EG315"/>
  <c r="EA315"/>
  <c r="EX315"/>
  <c r="EK315"/>
  <c r="EA313"/>
  <c r="DU313"/>
  <c r="EG313"/>
  <c r="EB313"/>
  <c r="DV313"/>
  <c r="EH313"/>
  <c r="EK313"/>
  <c r="EX313"/>
  <c r="DT313"/>
  <c r="EF313"/>
  <c r="DZ313"/>
  <c r="DX313"/>
  <c r="DR313"/>
  <c r="ED313"/>
  <c r="DX308"/>
  <c r="DR308"/>
  <c r="ED308"/>
  <c r="DY308"/>
  <c r="EE308"/>
  <c r="DS308"/>
  <c r="EJ308"/>
  <c r="EW308"/>
  <c r="DT308"/>
  <c r="DZ308"/>
  <c r="EF308"/>
  <c r="EG300"/>
  <c r="DU300"/>
  <c r="EA300"/>
  <c r="DZ300"/>
  <c r="DT300"/>
  <c r="EF300"/>
  <c r="EB300"/>
  <c r="EH300"/>
  <c r="DV300"/>
  <c r="EB294"/>
  <c r="EH294"/>
  <c r="DV294"/>
  <c r="EG294"/>
  <c r="DU294"/>
  <c r="EA294"/>
  <c r="EK294"/>
  <c r="EX294"/>
  <c r="DZ294"/>
  <c r="DT294"/>
  <c r="EF294"/>
  <c r="EW284"/>
  <c r="EJ284"/>
  <c r="EE284"/>
  <c r="DS284"/>
  <c r="DY284"/>
  <c r="EG284"/>
  <c r="DU284"/>
  <c r="EA284"/>
  <c r="EB284"/>
  <c r="EH284"/>
  <c r="DV284"/>
  <c r="EH277"/>
  <c r="EB277"/>
  <c r="DV277"/>
  <c r="DS277"/>
  <c r="DY277"/>
  <c r="EE277"/>
  <c r="EJ277"/>
  <c r="EW277"/>
  <c r="DT275"/>
  <c r="EF275"/>
  <c r="DZ275"/>
  <c r="EK275"/>
  <c r="EX275"/>
  <c r="DU275"/>
  <c r="EA275"/>
  <c r="EG275"/>
  <c r="EJ275"/>
  <c r="EW275"/>
  <c r="EB272"/>
  <c r="DV272"/>
  <c r="EH272"/>
  <c r="DZ272"/>
  <c r="EF272"/>
  <c r="DT272"/>
  <c r="EW272"/>
  <c r="EJ272"/>
  <c r="DU268"/>
  <c r="EG268"/>
  <c r="EA268"/>
  <c r="DR268"/>
  <c r="ED268"/>
  <c r="DX268"/>
  <c r="EX268"/>
  <c r="EK268"/>
  <c r="EH268"/>
  <c r="EB268"/>
  <c r="DV268"/>
  <c r="EB265"/>
  <c r="DV265"/>
  <c r="EH265"/>
  <c r="EE265"/>
  <c r="DY265"/>
  <c r="DS265"/>
  <c r="EG265"/>
  <c r="DU265"/>
  <c r="EA265"/>
  <c r="EX262"/>
  <c r="EK262"/>
  <c r="DS262"/>
  <c r="DY262"/>
  <c r="EE262"/>
  <c r="DV262"/>
  <c r="EH262"/>
  <c r="EB262"/>
  <c r="EE251"/>
  <c r="DY251"/>
  <c r="DS251"/>
  <c r="ED251"/>
  <c r="DR251"/>
  <c r="DX251"/>
  <c r="EK251"/>
  <c r="EX251"/>
  <c r="EG251"/>
  <c r="EA251"/>
  <c r="DU251"/>
  <c r="EW246"/>
  <c r="EJ246"/>
  <c r="DX246"/>
  <c r="ED246"/>
  <c r="DR246"/>
  <c r="DU246"/>
  <c r="EG246"/>
  <c r="EA246"/>
  <c r="DV239"/>
  <c r="EB239"/>
  <c r="EH239"/>
  <c r="EF239"/>
  <c r="DT239"/>
  <c r="DZ239"/>
  <c r="DR239"/>
  <c r="DX239"/>
  <c r="ED239"/>
  <c r="EB249"/>
  <c r="DV249"/>
  <c r="EH249"/>
  <c r="EK249"/>
  <c r="EX249"/>
  <c r="EW249"/>
  <c r="EJ249"/>
  <c r="EG249"/>
  <c r="EA249"/>
  <c r="DU249"/>
  <c r="EF249"/>
  <c r="DT249"/>
  <c r="DZ249"/>
  <c r="EJ218"/>
  <c r="EW218"/>
  <c r="DY218"/>
  <c r="EE218"/>
  <c r="DS218"/>
  <c r="ED218"/>
  <c r="DR218"/>
  <c r="DX218"/>
  <c r="EA213"/>
  <c r="EG213"/>
  <c r="DU213"/>
  <c r="EB213"/>
  <c r="DV213"/>
  <c r="EH213"/>
  <c r="DZ211"/>
  <c r="DT211"/>
  <c r="EF211"/>
  <c r="DU211"/>
  <c r="EG211"/>
  <c r="EA211"/>
  <c r="ED211"/>
  <c r="DX211"/>
  <c r="DR211"/>
  <c r="EJ209"/>
  <c r="EW209"/>
  <c r="DY209"/>
  <c r="EE209"/>
  <c r="DS209"/>
  <c r="DU209"/>
  <c r="EG209"/>
  <c r="EA209"/>
  <c r="EB209"/>
  <c r="DV209"/>
  <c r="EH209"/>
  <c r="EJ206"/>
  <c r="EW206"/>
  <c r="DV206"/>
  <c r="EH206"/>
  <c r="EB206"/>
  <c r="DY206"/>
  <c r="DS206"/>
  <c r="EE206"/>
  <c r="EX206"/>
  <c r="EK206"/>
  <c r="EG202"/>
  <c r="DU202"/>
  <c r="EA202"/>
  <c r="DV202"/>
  <c r="EB202"/>
  <c r="EH202"/>
  <c r="EX202"/>
  <c r="EK202"/>
  <c r="DV198"/>
  <c r="EH198"/>
  <c r="EB198"/>
  <c r="DZ198"/>
  <c r="EF198"/>
  <c r="DT198"/>
  <c r="EJ198"/>
  <c r="EW198"/>
  <c r="DZ195"/>
  <c r="DT195"/>
  <c r="EF195"/>
  <c r="EE195"/>
  <c r="DS195"/>
  <c r="DY195"/>
  <c r="DU195"/>
  <c r="EA195"/>
  <c r="EG195"/>
  <c r="DV195"/>
  <c r="EB195"/>
  <c r="EH195"/>
  <c r="DR192"/>
  <c r="DX192"/>
  <c r="ED192"/>
  <c r="EW192"/>
  <c r="EJ192"/>
  <c r="DS192"/>
  <c r="DY192"/>
  <c r="EE192"/>
  <c r="EA179"/>
  <c r="DU179"/>
  <c r="DS177"/>
  <c r="EG170"/>
  <c r="DU170"/>
  <c r="EA170"/>
  <c r="EK170"/>
  <c r="EX170"/>
  <c r="EW170"/>
  <c r="EJ170"/>
  <c r="DS170"/>
  <c r="DY170"/>
  <c r="EE170"/>
  <c r="DR170"/>
  <c r="DX170"/>
  <c r="ED170"/>
  <c r="EK165"/>
  <c r="EX165"/>
  <c r="ED165"/>
  <c r="DR165"/>
  <c r="DX165"/>
  <c r="DX161"/>
  <c r="ED161"/>
  <c r="DR161"/>
  <c r="DV161"/>
  <c r="EB161"/>
  <c r="EH161"/>
  <c r="DU161"/>
  <c r="EA161"/>
  <c r="EG161"/>
  <c r="EW161"/>
  <c r="EJ161"/>
  <c r="EK153"/>
  <c r="EX153"/>
  <c r="DZ153"/>
  <c r="DT153"/>
  <c r="EF153"/>
  <c r="DY153"/>
  <c r="EE153"/>
  <c r="DS153"/>
  <c r="DR153"/>
  <c r="ED153"/>
  <c r="DX153"/>
  <c r="DV150"/>
  <c r="EB150"/>
  <c r="EH150"/>
  <c r="DU150"/>
  <c r="EA150"/>
  <c r="EG150"/>
  <c r="EK150"/>
  <c r="EX150"/>
  <c r="DT150"/>
  <c r="DZ150"/>
  <c r="EF150"/>
  <c r="EJ144"/>
  <c r="EW144"/>
  <c r="DS144"/>
  <c r="DY144"/>
  <c r="EE144"/>
  <c r="DR144"/>
  <c r="DX144"/>
  <c r="ED144"/>
  <c r="EK142"/>
  <c r="EX142"/>
  <c r="EF142"/>
  <c r="DT142"/>
  <c r="DZ142"/>
  <c r="DV142"/>
  <c r="EB142"/>
  <c r="EH142"/>
  <c r="EA142"/>
  <c r="EG142"/>
  <c r="DU142"/>
  <c r="EJ140"/>
  <c r="EW140"/>
  <c r="DV140"/>
  <c r="EH140"/>
  <c r="EB140"/>
  <c r="DZ140"/>
  <c r="EF140"/>
  <c r="DT140"/>
  <c r="EX138"/>
  <c r="EK138"/>
  <c r="EF138"/>
  <c r="DZ138"/>
  <c r="DT138"/>
  <c r="ED138"/>
  <c r="DX138"/>
  <c r="DR138"/>
  <c r="EW138"/>
  <c r="EJ138"/>
  <c r="EG138"/>
  <c r="EA138"/>
  <c r="DU138"/>
  <c r="EH134"/>
  <c r="EB134"/>
  <c r="DV134"/>
  <c r="EW134"/>
  <c r="EJ134"/>
  <c r="EK134"/>
  <c r="EX134"/>
  <c r="DZ134"/>
  <c r="EF134"/>
  <c r="DT134"/>
  <c r="DU130"/>
  <c r="EG130"/>
  <c r="EA130"/>
  <c r="EJ130"/>
  <c r="EW130"/>
  <c r="ED130"/>
  <c r="DX130"/>
  <c r="DR130"/>
  <c r="EE130"/>
  <c r="DS130"/>
  <c r="DY130"/>
  <c r="DU128"/>
  <c r="EA128"/>
  <c r="EG128"/>
  <c r="ED128"/>
  <c r="DX128"/>
  <c r="DR128"/>
  <c r="DT128"/>
  <c r="DZ128"/>
  <c r="EF128"/>
  <c r="EH125"/>
  <c r="EB125"/>
  <c r="DV125"/>
  <c r="EX125"/>
  <c r="EK125"/>
  <c r="EW125"/>
  <c r="EJ125"/>
  <c r="DY121"/>
  <c r="DS121"/>
  <c r="EE121"/>
  <c r="EK121"/>
  <c r="EX121"/>
  <c r="DU121"/>
  <c r="EA121"/>
  <c r="EG121"/>
  <c r="DX118"/>
  <c r="ED118"/>
  <c r="DR118"/>
  <c r="EB118"/>
  <c r="DV118"/>
  <c r="EH118"/>
  <c r="DS118"/>
  <c r="DY118"/>
  <c r="EE118"/>
  <c r="EG118"/>
  <c r="EA118"/>
  <c r="DU118"/>
  <c r="DR113"/>
  <c r="DX113"/>
  <c r="ED113"/>
  <c r="EW113"/>
  <c r="EJ113"/>
  <c r="DS113"/>
  <c r="DY113"/>
  <c r="EE113"/>
  <c r="DU109"/>
  <c r="EG109"/>
  <c r="EA109"/>
  <c r="DR109"/>
  <c r="ED109"/>
  <c r="DX109"/>
  <c r="EK109"/>
  <c r="EX109"/>
  <c r="EJ109"/>
  <c r="EW109"/>
  <c r="EF109"/>
  <c r="DT109"/>
  <c r="DZ109"/>
  <c r="EK107"/>
  <c r="EX107"/>
  <c r="EJ107"/>
  <c r="EW107"/>
  <c r="EB107"/>
  <c r="DV107"/>
  <c r="EH107"/>
  <c r="DY105"/>
  <c r="DS105"/>
  <c r="EE105"/>
  <c r="EH105"/>
  <c r="EB105"/>
  <c r="DV105"/>
  <c r="EW99"/>
  <c r="EJ99"/>
  <c r="DY99"/>
  <c r="EE99"/>
  <c r="DS99"/>
  <c r="ED99"/>
  <c r="DR99"/>
  <c r="DX99"/>
  <c r="EE94"/>
  <c r="DS94"/>
  <c r="DY94"/>
  <c r="EK94"/>
  <c r="EX94"/>
  <c r="EJ94"/>
  <c r="EW94"/>
  <c r="EB94"/>
  <c r="DV94"/>
  <c r="EH94"/>
  <c r="DR90"/>
  <c r="DX90"/>
  <c r="ED90"/>
  <c r="EB90"/>
  <c r="EH90"/>
  <c r="DV90"/>
  <c r="EG90"/>
  <c r="DU90"/>
  <c r="EA90"/>
  <c r="EJ90"/>
  <c r="EW90"/>
  <c r="DS87"/>
  <c r="EE87"/>
  <c r="DY87"/>
  <c r="EK87"/>
  <c r="EX87"/>
  <c r="EJ87"/>
  <c r="EW87"/>
  <c r="EX84"/>
  <c r="EK84"/>
  <c r="EG84"/>
  <c r="EA84"/>
  <c r="DU84"/>
  <c r="DY84"/>
  <c r="EE84"/>
  <c r="DS84"/>
  <c r="DZ84"/>
  <c r="DT84"/>
  <c r="EF84"/>
  <c r="DR84"/>
  <c r="DX84"/>
  <c r="ED84"/>
  <c r="EX81"/>
  <c r="EK81"/>
  <c r="DT81"/>
  <c r="DZ81"/>
  <c r="EF81"/>
  <c r="EH81"/>
  <c r="DV81"/>
  <c r="EB81"/>
  <c r="DU81"/>
  <c r="EA81"/>
  <c r="EG81"/>
  <c r="DV73"/>
  <c r="EH73"/>
  <c r="EB73"/>
  <c r="DU73"/>
  <c r="EG73"/>
  <c r="EA73"/>
  <c r="DS73"/>
  <c r="DY73"/>
  <c r="EE73"/>
  <c r="EG70"/>
  <c r="DU70"/>
  <c r="EA70"/>
  <c r="EB70"/>
  <c r="EH70"/>
  <c r="DV70"/>
  <c r="EW70"/>
  <c r="EJ70"/>
  <c r="DS70"/>
  <c r="DY70"/>
  <c r="EE70"/>
  <c r="EJ64"/>
  <c r="EW64"/>
  <c r="EB64"/>
  <c r="DV64"/>
  <c r="EH64"/>
  <c r="DS64"/>
  <c r="DY64"/>
  <c r="EE64"/>
  <c r="EX64"/>
  <c r="EK64"/>
  <c r="EG61"/>
  <c r="EA61"/>
  <c r="DU61"/>
  <c r="EX61"/>
  <c r="EK61"/>
  <c r="DS57"/>
  <c r="EE57"/>
  <c r="DY57"/>
  <c r="EK57"/>
  <c r="EX57"/>
  <c r="EA57"/>
  <c r="DU57"/>
  <c r="EG57"/>
  <c r="DZ57"/>
  <c r="DT57"/>
  <c r="EF57"/>
  <c r="DV46"/>
  <c r="EH46"/>
  <c r="EB46"/>
  <c r="EJ46"/>
  <c r="EW46"/>
  <c r="EA46"/>
  <c r="DU46"/>
  <c r="EG46"/>
  <c r="EE46"/>
  <c r="DY46"/>
  <c r="DS46"/>
  <c r="DS41"/>
  <c r="EE41"/>
  <c r="DY41"/>
  <c r="EJ41"/>
  <c r="EW41"/>
  <c r="DU41"/>
  <c r="EA41"/>
  <c r="EG41"/>
  <c r="EG39"/>
  <c r="DU39"/>
  <c r="EA39"/>
  <c r="EB39"/>
  <c r="EH39"/>
  <c r="DV39"/>
  <c r="EW39"/>
  <c r="EJ39"/>
  <c r="EE39"/>
  <c r="DS39"/>
  <c r="DY39"/>
  <c r="ED36"/>
  <c r="DR36"/>
  <c r="DX36"/>
  <c r="EJ36"/>
  <c r="EW36"/>
  <c r="EB36"/>
  <c r="EH36"/>
  <c r="DV36"/>
  <c r="DX32"/>
  <c r="ED32"/>
  <c r="DR32"/>
  <c r="DU32"/>
  <c r="EG32"/>
  <c r="EA32"/>
  <c r="DS32"/>
  <c r="EE32"/>
  <c r="DY32"/>
  <c r="EA28"/>
  <c r="EG28"/>
  <c r="DU28"/>
  <c r="EB28"/>
  <c r="EH28"/>
  <c r="DV28"/>
  <c r="DT28"/>
  <c r="EF28"/>
  <c r="DZ28"/>
  <c r="DX28"/>
  <c r="ED28"/>
  <c r="DR28"/>
  <c r="EK25"/>
  <c r="EX25"/>
  <c r="EF25"/>
  <c r="DT25"/>
  <c r="DZ25"/>
  <c r="DV25"/>
  <c r="EB25"/>
  <c r="EH25"/>
  <c r="EA25"/>
  <c r="EG25"/>
  <c r="DU25"/>
  <c r="EW22"/>
  <c r="EJ22"/>
  <c r="DS22"/>
  <c r="DY22"/>
  <c r="EE22"/>
  <c r="DR22"/>
  <c r="DX22"/>
  <c r="ED22"/>
  <c r="EK17"/>
  <c r="EX17"/>
  <c r="EJ141"/>
  <c r="EW141"/>
  <c r="DS141"/>
  <c r="DY141"/>
  <c r="EE141"/>
  <c r="EF141"/>
  <c r="DZ141"/>
  <c r="DT141"/>
  <c r="EK139"/>
  <c r="EX139"/>
  <c r="EA139"/>
  <c r="EG139"/>
  <c r="DU139"/>
  <c r="DZ139"/>
  <c r="DT139"/>
  <c r="EF139"/>
  <c r="DY136"/>
  <c r="DS136"/>
  <c r="EE136"/>
  <c r="DR136"/>
  <c r="DX136"/>
  <c r="ED136"/>
  <c r="EF136"/>
  <c r="DZ136"/>
  <c r="DT136"/>
  <c r="EA136"/>
  <c r="DU136"/>
  <c r="EG136"/>
  <c r="EB132"/>
  <c r="DV132"/>
  <c r="EH132"/>
  <c r="EJ132"/>
  <c r="EW132"/>
  <c r="EX132"/>
  <c r="EK132"/>
  <c r="DZ132"/>
  <c r="EF132"/>
  <c r="DT132"/>
  <c r="EW129"/>
  <c r="EJ129"/>
  <c r="EK129"/>
  <c r="EX129"/>
  <c r="ED129"/>
  <c r="DX129"/>
  <c r="DR129"/>
  <c r="DZ129"/>
  <c r="DT129"/>
  <c r="EF129"/>
  <c r="ED126"/>
  <c r="DX126"/>
  <c r="DR126"/>
  <c r="EA126"/>
  <c r="DU126"/>
  <c r="EG126"/>
  <c r="EW126"/>
  <c r="EJ126"/>
  <c r="DS126"/>
  <c r="EE126"/>
  <c r="DY126"/>
  <c r="EK122"/>
  <c r="EX122"/>
  <c r="DT122"/>
  <c r="DZ122"/>
  <c r="EF122"/>
  <c r="DV122"/>
  <c r="EB122"/>
  <c r="EH122"/>
  <c r="DU122"/>
  <c r="EA122"/>
  <c r="EG122"/>
  <c r="DR119"/>
  <c r="DX119"/>
  <c r="ED119"/>
  <c r="EW119"/>
  <c r="EJ119"/>
  <c r="DS119"/>
  <c r="DY119"/>
  <c r="EE119"/>
  <c r="EX116"/>
  <c r="EK116"/>
  <c r="EG116"/>
  <c r="DU116"/>
  <c r="EA116"/>
  <c r="EB110"/>
  <c r="EH110"/>
  <c r="DV110"/>
  <c r="DR110"/>
  <c r="DX110"/>
  <c r="ED110"/>
  <c r="EW110"/>
  <c r="EJ110"/>
  <c r="EA108"/>
  <c r="DU108"/>
  <c r="EG108"/>
  <c r="EB108"/>
  <c r="EH108"/>
  <c r="DV108"/>
  <c r="EX108"/>
  <c r="EK108"/>
  <c r="EB106"/>
  <c r="DV106"/>
  <c r="EH106"/>
  <c r="DZ106"/>
  <c r="DT106"/>
  <c r="EF106"/>
  <c r="EJ106"/>
  <c r="EW106"/>
  <c r="EW102"/>
  <c r="EJ102"/>
  <c r="EB102"/>
  <c r="DV102"/>
  <c r="EH102"/>
  <c r="DU102"/>
  <c r="EA102"/>
  <c r="EG102"/>
  <c r="DX102"/>
  <c r="ED102"/>
  <c r="DR102"/>
  <c r="DR97"/>
  <c r="DX97"/>
  <c r="ED97"/>
  <c r="EW97"/>
  <c r="EJ97"/>
  <c r="DS97"/>
  <c r="DY97"/>
  <c r="EE97"/>
  <c r="EK92"/>
  <c r="EX92"/>
  <c r="EF92"/>
  <c r="DT92"/>
  <c r="DZ92"/>
  <c r="DV92"/>
  <c r="EB92"/>
  <c r="EH92"/>
  <c r="EA92"/>
  <c r="EG92"/>
  <c r="DU92"/>
  <c r="DT88"/>
  <c r="EF88"/>
  <c r="DZ88"/>
  <c r="EG88"/>
  <c r="EA88"/>
  <c r="DU88"/>
  <c r="DS88"/>
  <c r="DY88"/>
  <c r="EE88"/>
  <c r="EH88"/>
  <c r="DV88"/>
  <c r="EB88"/>
  <c r="DU86"/>
  <c r="EG86"/>
  <c r="EA86"/>
  <c r="DV86"/>
  <c r="EH86"/>
  <c r="EB86"/>
  <c r="EW86"/>
  <c r="EJ86"/>
  <c r="DS86"/>
  <c r="EE86"/>
  <c r="DY86"/>
  <c r="DU82"/>
  <c r="EG82"/>
  <c r="EA82"/>
  <c r="DR82"/>
  <c r="ED82"/>
  <c r="DX82"/>
  <c r="DS82"/>
  <c r="DY82"/>
  <c r="EE82"/>
  <c r="EW75"/>
  <c r="EJ75"/>
  <c r="EB75"/>
  <c r="DV75"/>
  <c r="EH75"/>
  <c r="EE75"/>
  <c r="DY75"/>
  <c r="DS75"/>
  <c r="EW72"/>
  <c r="EJ72"/>
  <c r="DZ72"/>
  <c r="EF72"/>
  <c r="DT72"/>
  <c r="DS72"/>
  <c r="DY72"/>
  <c r="EE72"/>
  <c r="EH72"/>
  <c r="EB72"/>
  <c r="DV72"/>
  <c r="EG69"/>
  <c r="DU69"/>
  <c r="EA69"/>
  <c r="EB69"/>
  <c r="EH69"/>
  <c r="DV69"/>
  <c r="EW69"/>
  <c r="EJ69"/>
  <c r="EE69"/>
  <c r="DS69"/>
  <c r="DY69"/>
  <c r="EW62"/>
  <c r="EJ62"/>
  <c r="DV62"/>
  <c r="EH62"/>
  <c r="EB62"/>
  <c r="DY62"/>
  <c r="EE62"/>
  <c r="DS62"/>
  <c r="EJ59"/>
  <c r="EW59"/>
  <c r="EB59"/>
  <c r="DV59"/>
  <c r="EH59"/>
  <c r="DZ59"/>
  <c r="DT59"/>
  <c r="EF59"/>
  <c r="EA59"/>
  <c r="DU59"/>
  <c r="EG59"/>
  <c r="DX59"/>
  <c r="ED59"/>
  <c r="DR59"/>
  <c r="EX56"/>
  <c r="EK56"/>
  <c r="DZ56"/>
  <c r="EF56"/>
  <c r="DT56"/>
  <c r="DX56"/>
  <c r="ED56"/>
  <c r="DR56"/>
  <c r="DV44"/>
  <c r="EB44"/>
  <c r="EH44"/>
  <c r="EK44"/>
  <c r="EX44"/>
  <c r="EW44"/>
  <c r="EJ44"/>
  <c r="DX40"/>
  <c r="ED40"/>
  <c r="DR40"/>
  <c r="EX40"/>
  <c r="EK40"/>
  <c r="DZ40"/>
  <c r="EF40"/>
  <c r="DT40"/>
  <c r="EG38"/>
  <c r="DU38"/>
  <c r="EA38"/>
  <c r="EB38"/>
  <c r="EH38"/>
  <c r="DV38"/>
  <c r="EW38"/>
  <c r="EJ38"/>
  <c r="DS38"/>
  <c r="DY38"/>
  <c r="EE38"/>
  <c r="EX34"/>
  <c r="EK34"/>
  <c r="DU34"/>
  <c r="EG34"/>
  <c r="EA34"/>
  <c r="DY34"/>
  <c r="DS34"/>
  <c r="EE34"/>
  <c r="DR34"/>
  <c r="DX34"/>
  <c r="ED34"/>
  <c r="DX29"/>
  <c r="ED29"/>
  <c r="DR29"/>
  <c r="EJ29"/>
  <c r="EW29"/>
  <c r="DY29"/>
  <c r="EE29"/>
  <c r="DS29"/>
  <c r="EA29"/>
  <c r="DU29"/>
  <c r="EG29"/>
  <c r="EJ27"/>
  <c r="EW27"/>
  <c r="DV27"/>
  <c r="EH27"/>
  <c r="EB27"/>
  <c r="DS27"/>
  <c r="DY27"/>
  <c r="EE27"/>
  <c r="EX27"/>
  <c r="EK27"/>
  <c r="EK23"/>
  <c r="EX23"/>
  <c r="EF23"/>
  <c r="DT23"/>
  <c r="DZ23"/>
  <c r="DV23"/>
  <c r="EB23"/>
  <c r="EH23"/>
  <c r="EA23"/>
  <c r="EG23"/>
  <c r="DU23"/>
  <c r="EW19"/>
  <c r="EJ19"/>
  <c r="DY19"/>
  <c r="EE19"/>
  <c r="DS19"/>
  <c r="ED19"/>
  <c r="DR19"/>
  <c r="DX19"/>
  <c r="EX16"/>
  <c r="EK16"/>
  <c r="EF16"/>
  <c r="DT16"/>
  <c r="DZ16"/>
  <c r="EH16"/>
  <c r="DV16"/>
  <c r="EB16"/>
  <c r="EA16"/>
  <c r="EG16"/>
  <c r="DU16"/>
  <c r="EW14"/>
  <c r="EJ14"/>
  <c r="DS14"/>
  <c r="DY14"/>
  <c r="EE14"/>
  <c r="DR14"/>
  <c r="DX14"/>
  <c r="ED14"/>
  <c r="DR12"/>
  <c r="DX12"/>
  <c r="ED12"/>
  <c r="DV12"/>
  <c r="EB12"/>
  <c r="EH12"/>
  <c r="EJ12"/>
  <c r="EW12"/>
  <c r="EW231"/>
  <c r="EJ231"/>
  <c r="DY231"/>
  <c r="EE231"/>
  <c r="DS231"/>
  <c r="ED231"/>
  <c r="DR231"/>
  <c r="DX231"/>
  <c r="EE227"/>
  <c r="DS227"/>
  <c r="DY227"/>
  <c r="EG227"/>
  <c r="EA227"/>
  <c r="DU227"/>
  <c r="EX227"/>
  <c r="EK227"/>
  <c r="EK223"/>
  <c r="EX223"/>
  <c r="DY223"/>
  <c r="EE223"/>
  <c r="DS223"/>
  <c r="DU223"/>
  <c r="EG223"/>
  <c r="EA223"/>
  <c r="EK220"/>
  <c r="EX220"/>
  <c r="EJ220"/>
  <c r="EW220"/>
  <c r="DU216"/>
  <c r="EA216"/>
  <c r="EG216"/>
  <c r="DX216"/>
  <c r="ED216"/>
  <c r="DR216"/>
  <c r="DV216"/>
  <c r="EH216"/>
  <c r="EB216"/>
  <c r="DT216"/>
  <c r="DZ216"/>
  <c r="EF216"/>
  <c r="EH207"/>
  <c r="DV207"/>
  <c r="EB207"/>
  <c r="EA207"/>
  <c r="EG207"/>
  <c r="DU207"/>
  <c r="EX207"/>
  <c r="EK207"/>
  <c r="EF207"/>
  <c r="DT207"/>
  <c r="DZ207"/>
  <c r="EJ203"/>
  <c r="EW203"/>
  <c r="DY203"/>
  <c r="EE203"/>
  <c r="DS203"/>
  <c r="ED203"/>
  <c r="DR203"/>
  <c r="DX203"/>
  <c r="DV196"/>
  <c r="EH196"/>
  <c r="EB196"/>
  <c r="DS196"/>
  <c r="EE196"/>
  <c r="DY196"/>
  <c r="EG196"/>
  <c r="DU196"/>
  <c r="EA196"/>
  <c r="DR196"/>
  <c r="DX196"/>
  <c r="ED196"/>
  <c r="ED191"/>
  <c r="DR191"/>
  <c r="DX191"/>
  <c r="EW191"/>
  <c r="EJ191"/>
  <c r="DY191"/>
  <c r="EE191"/>
  <c r="DS191"/>
  <c r="EH186"/>
  <c r="EB186"/>
  <c r="DV186"/>
  <c r="EX186"/>
  <c r="EK186"/>
  <c r="EW186"/>
  <c r="EF186"/>
  <c r="DT186"/>
  <c r="DZ186"/>
  <c r="EK183"/>
  <c r="EX183"/>
  <c r="DT183"/>
  <c r="EF183"/>
  <c r="DZ183"/>
  <c r="DS183"/>
  <c r="EE183"/>
  <c r="DY183"/>
  <c r="DX183"/>
  <c r="ED183"/>
  <c r="EK181"/>
  <c r="EX181"/>
  <c r="DT181"/>
  <c r="EF181"/>
  <c r="DZ181"/>
  <c r="EH181"/>
  <c r="DV181"/>
  <c r="EB181"/>
  <c r="DR181"/>
  <c r="DX181"/>
  <c r="ED181"/>
  <c r="EJ173"/>
  <c r="EW173"/>
  <c r="DS173"/>
  <c r="DY173"/>
  <c r="EE173"/>
  <c r="DR173"/>
  <c r="DX173"/>
  <c r="ED173"/>
  <c r="EJ171"/>
  <c r="EW171"/>
  <c r="DT171"/>
  <c r="EF171"/>
  <c r="DZ171"/>
  <c r="DR171"/>
  <c r="ED171"/>
  <c r="DX171"/>
  <c r="DY171"/>
  <c r="DS171"/>
  <c r="EE171"/>
  <c r="EB171"/>
  <c r="DV171"/>
  <c r="EH171"/>
  <c r="EJ167"/>
  <c r="EW167"/>
  <c r="DV167"/>
  <c r="EH167"/>
  <c r="EB167"/>
  <c r="DZ167"/>
  <c r="EF167"/>
  <c r="DT167"/>
  <c r="DV162"/>
  <c r="EB162"/>
  <c r="EH162"/>
  <c r="DU162"/>
  <c r="EA162"/>
  <c r="EG162"/>
  <c r="EK162"/>
  <c r="EX162"/>
  <c r="DT162"/>
  <c r="DZ162"/>
  <c r="EF162"/>
  <c r="EW158"/>
  <c r="EJ158"/>
  <c r="DV158"/>
  <c r="EH158"/>
  <c r="EB158"/>
  <c r="DZ158"/>
  <c r="EF158"/>
  <c r="DT158"/>
  <c r="EX156"/>
  <c r="EK156"/>
  <c r="DZ156"/>
  <c r="DT156"/>
  <c r="EF156"/>
  <c r="ED156"/>
  <c r="DR156"/>
  <c r="DX156"/>
  <c r="DV156"/>
  <c r="EB156"/>
  <c r="EH156"/>
  <c r="DU149"/>
  <c r="EA149"/>
  <c r="EG149"/>
  <c r="DT149"/>
  <c r="EF149"/>
  <c r="DZ149"/>
  <c r="EK149"/>
  <c r="EX149"/>
  <c r="EF145"/>
  <c r="DZ145"/>
  <c r="DT145"/>
  <c r="EJ145"/>
  <c r="EW145"/>
  <c r="EH145"/>
  <c r="DV145"/>
  <c r="EB145"/>
  <c r="DR145"/>
  <c r="DX145"/>
  <c r="ED145"/>
  <c r="EH133"/>
  <c r="EB133"/>
  <c r="DV133"/>
  <c r="EW133"/>
  <c r="EJ133"/>
  <c r="EK133"/>
  <c r="EX133"/>
  <c r="DT133"/>
  <c r="DZ133"/>
  <c r="EF133"/>
  <c r="EX127"/>
  <c r="EK127"/>
  <c r="EJ127"/>
  <c r="EW127"/>
  <c r="EE127"/>
  <c r="DY127"/>
  <c r="DS127"/>
  <c r="EA127"/>
  <c r="EG127"/>
  <c r="DU127"/>
  <c r="DZ337"/>
  <c r="DT337"/>
  <c r="EF337"/>
  <c r="DR337"/>
  <c r="DX337"/>
  <c r="ED337"/>
  <c r="EW337"/>
  <c r="EJ337"/>
  <c r="DT333"/>
  <c r="DZ333"/>
  <c r="EF333"/>
  <c r="DS333"/>
  <c r="DY333"/>
  <c r="EE333"/>
  <c r="EG333"/>
  <c r="DU333"/>
  <c r="EA333"/>
  <c r="EB333"/>
  <c r="EH333"/>
  <c r="DV333"/>
  <c r="EK326"/>
  <c r="EX326"/>
  <c r="EE326"/>
  <c r="DS326"/>
  <c r="DY326"/>
  <c r="DT326"/>
  <c r="DZ326"/>
  <c r="EF326"/>
  <c r="EW320"/>
  <c r="EJ320"/>
  <c r="DY320"/>
  <c r="DS320"/>
  <c r="EE320"/>
  <c r="EG320"/>
  <c r="EA320"/>
  <c r="DU320"/>
  <c r="EB311"/>
  <c r="DV311"/>
  <c r="EH311"/>
  <c r="DU311"/>
  <c r="EG311"/>
  <c r="EA311"/>
  <c r="EG309"/>
  <c r="DU309"/>
  <c r="EA309"/>
  <c r="EK309"/>
  <c r="EX309"/>
  <c r="DZ309"/>
  <c r="DT309"/>
  <c r="EF309"/>
  <c r="EB309"/>
  <c r="EH309"/>
  <c r="DV309"/>
  <c r="EG304"/>
  <c r="DU304"/>
  <c r="EA304"/>
  <c r="DV304"/>
  <c r="EB304"/>
  <c r="EH304"/>
  <c r="DX304"/>
  <c r="ED304"/>
  <c r="DR304"/>
  <c r="DS302"/>
  <c r="DY302"/>
  <c r="EE302"/>
  <c r="EF302"/>
  <c r="DT302"/>
  <c r="DZ302"/>
  <c r="EW302"/>
  <c r="EJ302"/>
  <c r="EK297"/>
  <c r="EX297"/>
  <c r="ED297"/>
  <c r="DX297"/>
  <c r="DR297"/>
  <c r="EH297"/>
  <c r="EB297"/>
  <c r="DV297"/>
  <c r="DU295"/>
  <c r="EA295"/>
  <c r="EG295"/>
  <c r="EX295"/>
  <c r="EK295"/>
  <c r="EF295"/>
  <c r="DZ295"/>
  <c r="DT295"/>
  <c r="DV295"/>
  <c r="EB295"/>
  <c r="EH295"/>
  <c r="DV292"/>
  <c r="EB292"/>
  <c r="EH292"/>
  <c r="EG292"/>
  <c r="DU292"/>
  <c r="EA292"/>
  <c r="EX292"/>
  <c r="EK292"/>
  <c r="DZ292"/>
  <c r="DT292"/>
  <c r="EF292"/>
  <c r="DU287"/>
  <c r="EG287"/>
  <c r="EA287"/>
  <c r="EK287"/>
  <c r="EX287"/>
  <c r="EX285"/>
  <c r="EK285"/>
  <c r="DT285"/>
  <c r="DZ285"/>
  <c r="EF285"/>
  <c r="DX285"/>
  <c r="ED285"/>
  <c r="DR285"/>
  <c r="EJ281"/>
  <c r="EW281"/>
  <c r="EE281"/>
  <c r="DS281"/>
  <c r="DY281"/>
  <c r="DU281"/>
  <c r="EA281"/>
  <c r="EG281"/>
  <c r="DV281"/>
  <c r="EB281"/>
  <c r="EH281"/>
  <c r="DR279"/>
  <c r="DX279"/>
  <c r="ED279"/>
  <c r="DZ279"/>
  <c r="DT279"/>
  <c r="EF279"/>
  <c r="EW279"/>
  <c r="EJ279"/>
  <c r="DS279"/>
  <c r="DY279"/>
  <c r="EE279"/>
  <c r="EJ271"/>
  <c r="EW271"/>
  <c r="DV271"/>
  <c r="EH271"/>
  <c r="EB271"/>
  <c r="DY271"/>
  <c r="DS271"/>
  <c r="EE271"/>
  <c r="DX271"/>
  <c r="ED271"/>
  <c r="DR271"/>
  <c r="DX263"/>
  <c r="ED263"/>
  <c r="DR263"/>
  <c r="EX263"/>
  <c r="EK263"/>
  <c r="DT263"/>
  <c r="DZ263"/>
  <c r="EF263"/>
  <c r="EK259"/>
  <c r="EX259"/>
  <c r="EJ259"/>
  <c r="EW259"/>
  <c r="DY259"/>
  <c r="DS259"/>
  <c r="EE259"/>
  <c r="DR256"/>
  <c r="DX256"/>
  <c r="ED256"/>
  <c r="DY256"/>
  <c r="DS256"/>
  <c r="EE256"/>
  <c r="EJ256"/>
  <c r="EW256"/>
  <c r="EF256"/>
  <c r="DZ256"/>
  <c r="DT256"/>
  <c r="DT253"/>
  <c r="EF253"/>
  <c r="DZ253"/>
  <c r="EX253"/>
  <c r="EK253"/>
  <c r="DR253"/>
  <c r="ED253"/>
  <c r="DX253"/>
  <c r="EB253"/>
  <c r="DV253"/>
  <c r="EH253"/>
  <c r="EJ247"/>
  <c r="EW247"/>
  <c r="ED247"/>
  <c r="DX247"/>
  <c r="DR247"/>
  <c r="DS240"/>
  <c r="DY240"/>
  <c r="EE240"/>
  <c r="EJ240"/>
  <c r="EW240"/>
  <c r="DZ240"/>
  <c r="EF240"/>
  <c r="DT240"/>
  <c r="DY236"/>
  <c r="DS236"/>
  <c r="EE236"/>
  <c r="DT236"/>
  <c r="EF236"/>
  <c r="DZ236"/>
  <c r="EB236"/>
  <c r="DV236"/>
  <c r="EH236"/>
  <c r="ED236"/>
  <c r="DX236"/>
  <c r="DR236"/>
  <c r="DY225"/>
  <c r="EE225"/>
  <c r="DS225"/>
  <c r="EK225"/>
  <c r="EX225"/>
  <c r="EA225"/>
  <c r="DU225"/>
  <c r="EG225"/>
  <c r="DX225"/>
  <c r="ED225"/>
  <c r="DR225"/>
  <c r="EJ335"/>
  <c r="EW335"/>
  <c r="DV335"/>
  <c r="EB335"/>
  <c r="EH335"/>
  <c r="EF245"/>
  <c r="DZ245"/>
  <c r="DT245"/>
  <c r="EJ245"/>
  <c r="EW245"/>
  <c r="EX245"/>
  <c r="EK245"/>
  <c r="DS331"/>
  <c r="DY331"/>
  <c r="EE331"/>
  <c r="DT331"/>
  <c r="DZ331"/>
  <c r="EF331"/>
  <c r="DX331"/>
  <c r="ED331"/>
  <c r="DR331"/>
  <c r="DZ329"/>
  <c r="EF329"/>
  <c r="DT329"/>
  <c r="EE329"/>
  <c r="DS329"/>
  <c r="DY329"/>
  <c r="DU329"/>
  <c r="EA329"/>
  <c r="EG329"/>
  <c r="DV329"/>
  <c r="EB329"/>
  <c r="EH329"/>
  <c r="EE325"/>
  <c r="DS325"/>
  <c r="DY325"/>
  <c r="DZ325"/>
  <c r="EF325"/>
  <c r="DT325"/>
  <c r="DR325"/>
  <c r="DX325"/>
  <c r="ED325"/>
  <c r="EX323"/>
  <c r="EK323"/>
  <c r="DZ323"/>
  <c r="DT323"/>
  <c r="EF323"/>
  <c r="DY323"/>
  <c r="EE323"/>
  <c r="DS323"/>
  <c r="EK319"/>
  <c r="EX319"/>
  <c r="DT319"/>
  <c r="DZ319"/>
  <c r="EF319"/>
  <c r="DR319"/>
  <c r="DX319"/>
  <c r="ED319"/>
  <c r="EJ315"/>
  <c r="EW315"/>
  <c r="DS315"/>
  <c r="DY315"/>
  <c r="EE315"/>
  <c r="DX315"/>
  <c r="ED315"/>
  <c r="DR315"/>
  <c r="DZ315"/>
  <c r="DT315"/>
  <c r="EF315"/>
  <c r="EW313"/>
  <c r="EJ313"/>
  <c r="EE313"/>
  <c r="DS313"/>
  <c r="DY313"/>
  <c r="DV308"/>
  <c r="EB308"/>
  <c r="EH308"/>
  <c r="EK308"/>
  <c r="EX308"/>
  <c r="EG308"/>
  <c r="EA308"/>
  <c r="DU308"/>
  <c r="EK300"/>
  <c r="EX300"/>
  <c r="EJ300"/>
  <c r="EW300"/>
  <c r="EE300"/>
  <c r="DS300"/>
  <c r="DY300"/>
  <c r="DR300"/>
  <c r="DX300"/>
  <c r="ED300"/>
  <c r="EE294"/>
  <c r="DS294"/>
  <c r="DY294"/>
  <c r="DR294"/>
  <c r="DX294"/>
  <c r="ED294"/>
  <c r="EJ294"/>
  <c r="EW294"/>
  <c r="EK284"/>
  <c r="EX284"/>
  <c r="DZ284"/>
  <c r="EF284"/>
  <c r="DT284"/>
  <c r="DR284"/>
  <c r="DX284"/>
  <c r="ED284"/>
  <c r="DZ277"/>
  <c r="DT277"/>
  <c r="EF277"/>
  <c r="DX277"/>
  <c r="ED277"/>
  <c r="DR277"/>
  <c r="EA277"/>
  <c r="DU277"/>
  <c r="EG277"/>
  <c r="EX277"/>
  <c r="EK277"/>
  <c r="EB275"/>
  <c r="EH275"/>
  <c r="DV275"/>
  <c r="DR275"/>
  <c r="DX275"/>
  <c r="ED275"/>
  <c r="DY275"/>
  <c r="EE275"/>
  <c r="DS275"/>
  <c r="DS272"/>
  <c r="DY272"/>
  <c r="EE272"/>
  <c r="EK272"/>
  <c r="EX272"/>
  <c r="EA272"/>
  <c r="DU272"/>
  <c r="EG272"/>
  <c r="DR272"/>
  <c r="DX272"/>
  <c r="ED272"/>
  <c r="EF268"/>
  <c r="DZ268"/>
  <c r="DT268"/>
  <c r="EJ268"/>
  <c r="EW268"/>
  <c r="DY268"/>
  <c r="EE268"/>
  <c r="DS268"/>
  <c r="EW265"/>
  <c r="EJ265"/>
  <c r="DX265"/>
  <c r="DR265"/>
  <c r="ED265"/>
  <c r="DZ265"/>
  <c r="EF265"/>
  <c r="DT265"/>
  <c r="EK265"/>
  <c r="EX265"/>
  <c r="DT262"/>
  <c r="EF262"/>
  <c r="DZ262"/>
  <c r="EW262"/>
  <c r="EJ262"/>
  <c r="EA262"/>
  <c r="EG262"/>
  <c r="DU262"/>
  <c r="ED262"/>
  <c r="DR262"/>
  <c r="DX262"/>
  <c r="EW251"/>
  <c r="EJ251"/>
  <c r="DZ251"/>
  <c r="DT251"/>
  <c r="EF251"/>
  <c r="EB251"/>
  <c r="EH251"/>
  <c r="DV251"/>
  <c r="EH246"/>
  <c r="DV246"/>
  <c r="EB246"/>
  <c r="DT246"/>
  <c r="EF246"/>
  <c r="DZ246"/>
  <c r="DS246"/>
  <c r="DY246"/>
  <c r="EE246"/>
  <c r="EK246"/>
  <c r="EX246"/>
  <c r="EK239"/>
  <c r="EX239"/>
  <c r="EW239"/>
  <c r="EJ239"/>
  <c r="EE239"/>
  <c r="DY239"/>
  <c r="DS239"/>
  <c r="DU239"/>
  <c r="EA239"/>
  <c r="EG239"/>
  <c r="EE249"/>
  <c r="DY249"/>
  <c r="DS249"/>
  <c r="DR249"/>
  <c r="DX249"/>
  <c r="ED249"/>
  <c r="EK218"/>
  <c r="EX218"/>
  <c r="EF218"/>
  <c r="DT218"/>
  <c r="DZ218"/>
  <c r="DV218"/>
  <c r="EB218"/>
  <c r="EH218"/>
  <c r="EA218"/>
  <c r="EG218"/>
  <c r="DU218"/>
  <c r="DZ213"/>
  <c r="DT213"/>
  <c r="EF213"/>
  <c r="DX213"/>
  <c r="DR213"/>
  <c r="ED213"/>
  <c r="EJ213"/>
  <c r="EW213"/>
  <c r="DS213"/>
  <c r="EE213"/>
  <c r="DY213"/>
  <c r="EX213"/>
  <c r="EK213"/>
  <c r="DV211"/>
  <c r="EH211"/>
  <c r="EB211"/>
  <c r="EX211"/>
  <c r="EK211"/>
  <c r="EE211"/>
  <c r="DS211"/>
  <c r="DY211"/>
  <c r="EJ211"/>
  <c r="EW211"/>
  <c r="DT209"/>
  <c r="EF209"/>
  <c r="DZ209"/>
  <c r="DX209"/>
  <c r="DR209"/>
  <c r="ED209"/>
  <c r="EX209"/>
  <c r="EK209"/>
  <c r="EG206"/>
  <c r="EA206"/>
  <c r="DU206"/>
  <c r="DR206"/>
  <c r="DX206"/>
  <c r="ED206"/>
  <c r="DZ206"/>
  <c r="DT206"/>
  <c r="EF206"/>
  <c r="EW202"/>
  <c r="EJ202"/>
  <c r="EE202"/>
  <c r="DS202"/>
  <c r="DY202"/>
  <c r="DZ202"/>
  <c r="DT202"/>
  <c r="EF202"/>
  <c r="DR202"/>
  <c r="DX202"/>
  <c r="ED202"/>
  <c r="DY198"/>
  <c r="DS198"/>
  <c r="EE198"/>
  <c r="EK198"/>
  <c r="EX198"/>
  <c r="EA198"/>
  <c r="EG198"/>
  <c r="DU198"/>
  <c r="DR198"/>
  <c r="DX198"/>
  <c r="ED198"/>
  <c r="EK195"/>
  <c r="EX195"/>
  <c r="EJ195"/>
  <c r="EW195"/>
  <c r="ED195"/>
  <c r="DR195"/>
  <c r="DX195"/>
  <c r="EH192"/>
  <c r="DV192"/>
  <c r="EB192"/>
  <c r="DU192"/>
  <c r="EA192"/>
  <c r="EG192"/>
  <c r="EX192"/>
  <c r="EK192"/>
  <c r="DT192"/>
  <c r="DZ192"/>
  <c r="EF192"/>
  <c r="DT179"/>
  <c r="DZ179"/>
  <c r="DS179"/>
  <c r="EH177"/>
  <c r="EX177"/>
  <c r="DU177"/>
  <c r="EG177"/>
  <c r="EB170"/>
  <c r="DV170"/>
  <c r="EH170"/>
  <c r="DT170"/>
  <c r="EF170"/>
  <c r="DZ170"/>
  <c r="EE165"/>
  <c r="DY165"/>
  <c r="DS165"/>
  <c r="EH165"/>
  <c r="DV165"/>
  <c r="EB165"/>
  <c r="EJ165"/>
  <c r="EW165"/>
  <c r="EF165"/>
  <c r="DZ165"/>
  <c r="DT165"/>
  <c r="EG165"/>
  <c r="EA165"/>
  <c r="DU165"/>
  <c r="DZ161"/>
  <c r="DT161"/>
  <c r="EF161"/>
  <c r="EE161"/>
  <c r="DS161"/>
  <c r="DY161"/>
  <c r="EK161"/>
  <c r="EX161"/>
  <c r="EW153"/>
  <c r="EJ153"/>
  <c r="EB153"/>
  <c r="DV153"/>
  <c r="EH153"/>
  <c r="EG153"/>
  <c r="EA153"/>
  <c r="DU153"/>
  <c r="ED150"/>
  <c r="DR150"/>
  <c r="DX150"/>
  <c r="EW150"/>
  <c r="EJ150"/>
  <c r="DY150"/>
  <c r="EE150"/>
  <c r="DS150"/>
  <c r="EX144"/>
  <c r="EK144"/>
  <c r="EF144"/>
  <c r="DT144"/>
  <c r="DZ144"/>
  <c r="EH144"/>
  <c r="DV144"/>
  <c r="EB144"/>
  <c r="EA144"/>
  <c r="EG144"/>
  <c r="DU144"/>
  <c r="EJ142"/>
  <c r="EW142"/>
  <c r="DY142"/>
  <c r="EE142"/>
  <c r="DS142"/>
  <c r="ED142"/>
  <c r="DR142"/>
  <c r="DX142"/>
  <c r="DU140"/>
  <c r="EG140"/>
  <c r="EA140"/>
  <c r="DR140"/>
  <c r="DX140"/>
  <c r="ED140"/>
  <c r="DY140"/>
  <c r="DS140"/>
  <c r="EE140"/>
  <c r="EX140"/>
  <c r="EK140"/>
  <c r="DV138"/>
  <c r="EH138"/>
  <c r="EB138"/>
  <c r="DS138"/>
  <c r="EE138"/>
  <c r="DY138"/>
  <c r="DS134"/>
  <c r="DY134"/>
  <c r="EE134"/>
  <c r="DX134"/>
  <c r="DR134"/>
  <c r="ED134"/>
  <c r="EG134"/>
  <c r="DU134"/>
  <c r="EA134"/>
  <c r="EK130"/>
  <c r="EX130"/>
  <c r="EB130"/>
  <c r="EH130"/>
  <c r="DV130"/>
  <c r="EF130"/>
  <c r="DZ130"/>
  <c r="DT130"/>
  <c r="EJ128"/>
  <c r="EW128"/>
  <c r="DY128"/>
  <c r="DS128"/>
  <c r="EE128"/>
  <c r="EX128"/>
  <c r="EK128"/>
  <c r="EH128"/>
  <c r="EB128"/>
  <c r="DV128"/>
  <c r="DZ125"/>
  <c r="DT125"/>
  <c r="EF125"/>
  <c r="DY125"/>
  <c r="DS125"/>
  <c r="EE125"/>
  <c r="EA125"/>
  <c r="EG125"/>
  <c r="DU125"/>
  <c r="ED125"/>
  <c r="DR125"/>
  <c r="DX125"/>
  <c r="DZ121"/>
  <c r="DT121"/>
  <c r="EF121"/>
  <c r="EJ121"/>
  <c r="EW121"/>
  <c r="DV121"/>
  <c r="EB121"/>
  <c r="EH121"/>
  <c r="ED121"/>
  <c r="DR121"/>
  <c r="DX121"/>
  <c r="DT118"/>
  <c r="EF118"/>
  <c r="DZ118"/>
  <c r="EX118"/>
  <c r="EK118"/>
  <c r="EW118"/>
  <c r="EJ118"/>
  <c r="EH113"/>
  <c r="DV113"/>
  <c r="EB113"/>
  <c r="DU113"/>
  <c r="EA113"/>
  <c r="EG113"/>
  <c r="EX113"/>
  <c r="EK113"/>
  <c r="DT113"/>
  <c r="DZ113"/>
  <c r="EF113"/>
  <c r="EH109"/>
  <c r="EB109"/>
  <c r="DV109"/>
  <c r="DY109"/>
  <c r="EE109"/>
  <c r="DS109"/>
  <c r="DZ107"/>
  <c r="DT107"/>
  <c r="EF107"/>
  <c r="EG107"/>
  <c r="DU107"/>
  <c r="EA107"/>
  <c r="EE107"/>
  <c r="DS107"/>
  <c r="DY107"/>
  <c r="ED107"/>
  <c r="DX107"/>
  <c r="DR107"/>
  <c r="EW105"/>
  <c r="EJ105"/>
  <c r="DX105"/>
  <c r="DR105"/>
  <c r="ED105"/>
  <c r="EX105"/>
  <c r="EK105"/>
  <c r="DT105"/>
  <c r="EF105"/>
  <c r="DZ105"/>
  <c r="EG105"/>
  <c r="EA105"/>
  <c r="DU105"/>
  <c r="EK99"/>
  <c r="EX99"/>
  <c r="DT99"/>
  <c r="DZ99"/>
  <c r="EF99"/>
  <c r="DV99"/>
  <c r="EB99"/>
  <c r="EH99"/>
  <c r="DU99"/>
  <c r="EA99"/>
  <c r="EG99"/>
  <c r="DR94"/>
  <c r="DX94"/>
  <c r="ED94"/>
  <c r="EG94"/>
  <c r="DU94"/>
  <c r="EA94"/>
  <c r="DT94"/>
  <c r="EF94"/>
  <c r="DZ94"/>
  <c r="EK90"/>
  <c r="EX90"/>
  <c r="DT90"/>
  <c r="EF90"/>
  <c r="DZ90"/>
  <c r="EE90"/>
  <c r="DS90"/>
  <c r="DY90"/>
  <c r="EA87"/>
  <c r="EG87"/>
  <c r="DU87"/>
  <c r="DV87"/>
  <c r="EB87"/>
  <c r="EH87"/>
  <c r="DT87"/>
  <c r="EF87"/>
  <c r="DZ87"/>
  <c r="DX87"/>
  <c r="ED87"/>
  <c r="DR87"/>
  <c r="EJ84"/>
  <c r="EW84"/>
  <c r="DV84"/>
  <c r="EB84"/>
  <c r="EH84"/>
  <c r="EW81"/>
  <c r="EJ81"/>
  <c r="DS81"/>
  <c r="DY81"/>
  <c r="EE81"/>
  <c r="DR81"/>
  <c r="DX81"/>
  <c r="ED81"/>
  <c r="DX73"/>
  <c r="DR73"/>
  <c r="ED73"/>
  <c r="EJ73"/>
  <c r="EW73"/>
  <c r="DZ73"/>
  <c r="DT73"/>
  <c r="EF73"/>
  <c r="EX73"/>
  <c r="EK73"/>
  <c r="DR70"/>
  <c r="DX70"/>
  <c r="ED70"/>
  <c r="EK70"/>
  <c r="EX70"/>
  <c r="DT70"/>
  <c r="DZ70"/>
  <c r="EF70"/>
  <c r="EG64"/>
  <c r="DU64"/>
  <c r="EA64"/>
  <c r="DR64"/>
  <c r="DX64"/>
  <c r="ED64"/>
  <c r="DT64"/>
  <c r="EF64"/>
  <c r="DZ64"/>
  <c r="DS61"/>
  <c r="EE61"/>
  <c r="DY61"/>
  <c r="DT61"/>
  <c r="EF61"/>
  <c r="DZ61"/>
  <c r="DR61"/>
  <c r="DX61"/>
  <c r="ED61"/>
  <c r="EJ61"/>
  <c r="EW61"/>
  <c r="DV61"/>
  <c r="EB61"/>
  <c r="EH61"/>
  <c r="DV57"/>
  <c r="EH57"/>
  <c r="EB57"/>
  <c r="EJ57"/>
  <c r="EW57"/>
  <c r="DR57"/>
  <c r="DX57"/>
  <c r="ED57"/>
  <c r="DR46"/>
  <c r="DX46"/>
  <c r="ED46"/>
  <c r="EX46"/>
  <c r="EK46"/>
  <c r="DZ46"/>
  <c r="DT46"/>
  <c r="EF46"/>
  <c r="DV41"/>
  <c r="EH41"/>
  <c r="EB41"/>
  <c r="ED41"/>
  <c r="DX41"/>
  <c r="DR41"/>
  <c r="DT41"/>
  <c r="DZ41"/>
  <c r="EF41"/>
  <c r="EX41"/>
  <c r="EK41"/>
  <c r="DR39"/>
  <c r="DX39"/>
  <c r="ED39"/>
  <c r="EK39"/>
  <c r="EX39"/>
  <c r="DZ39"/>
  <c r="EF39"/>
  <c r="DT39"/>
  <c r="EA36"/>
  <c r="EG36"/>
  <c r="DU36"/>
  <c r="EF36"/>
  <c r="DZ36"/>
  <c r="DT36"/>
  <c r="EE36"/>
  <c r="DS36"/>
  <c r="DY36"/>
  <c r="EF17"/>
  <c r="DT17"/>
  <c r="DZ17"/>
  <c r="DV17"/>
  <c r="EB17"/>
  <c r="EH17"/>
  <c r="EA17"/>
  <c r="EG17"/>
  <c r="DU17"/>
  <c r="EB15"/>
  <c r="DV15"/>
  <c r="EH15"/>
  <c r="DS15"/>
  <c r="DY15"/>
  <c r="EE15"/>
  <c r="EA13"/>
  <c r="EG13"/>
  <c r="DU13"/>
  <c r="DX13"/>
  <c r="ED13"/>
  <c r="DR13"/>
  <c r="EE13"/>
  <c r="DY13"/>
  <c r="DS13"/>
  <c r="EK13"/>
  <c r="EX13"/>
  <c r="DR11"/>
  <c r="DX11"/>
  <c r="ED11"/>
  <c r="EJ11"/>
  <c r="EW11"/>
  <c r="DS11"/>
  <c r="DY11"/>
  <c r="EE11"/>
  <c r="DV112"/>
  <c r="EB112"/>
  <c r="EH112"/>
  <c r="DU112"/>
  <c r="EA112"/>
  <c r="EG112"/>
  <c r="EK112"/>
  <c r="EX112"/>
  <c r="DT112"/>
  <c r="DZ112"/>
  <c r="EF112"/>
  <c r="DS233"/>
  <c r="EE233"/>
  <c r="DY233"/>
  <c r="DV233"/>
  <c r="EB233"/>
  <c r="EH233"/>
  <c r="DZ233"/>
  <c r="DT233"/>
  <c r="EF233"/>
  <c r="EX233"/>
  <c r="EK233"/>
  <c r="EA233"/>
  <c r="EG233"/>
  <c r="DU233"/>
  <c r="EK229"/>
  <c r="EX229"/>
  <c r="EF229"/>
  <c r="DT229"/>
  <c r="DZ229"/>
  <c r="DV229"/>
  <c r="EB229"/>
  <c r="EH229"/>
  <c r="EA229"/>
  <c r="EG229"/>
  <c r="DU229"/>
  <c r="EE226"/>
  <c r="DY226"/>
  <c r="DS226"/>
  <c r="EW226"/>
  <c r="EJ226"/>
  <c r="EX226"/>
  <c r="EK226"/>
  <c r="EJ221"/>
  <c r="EW221"/>
  <c r="DT221"/>
  <c r="EF221"/>
  <c r="DZ221"/>
  <c r="EH221"/>
  <c r="DV221"/>
  <c r="EB221"/>
  <c r="DR221"/>
  <c r="DX221"/>
  <c r="ED221"/>
  <c r="EB219"/>
  <c r="EH219"/>
  <c r="DV219"/>
  <c r="DR219"/>
  <c r="ED219"/>
  <c r="DX219"/>
  <c r="EW219"/>
  <c r="EJ219"/>
  <c r="EK215"/>
  <c r="EX215"/>
  <c r="EF215"/>
  <c r="DT215"/>
  <c r="DZ215"/>
  <c r="DV215"/>
  <c r="EB215"/>
  <c r="EH215"/>
  <c r="EA215"/>
  <c r="EG215"/>
  <c r="DU215"/>
  <c r="EK204"/>
  <c r="EX204"/>
  <c r="DT204"/>
  <c r="EF204"/>
  <c r="DZ204"/>
  <c r="DR204"/>
  <c r="ED204"/>
  <c r="DX204"/>
  <c r="EA200"/>
  <c r="EG200"/>
  <c r="DU200"/>
  <c r="DZ200"/>
  <c r="DT200"/>
  <c r="EF200"/>
  <c r="DX200"/>
  <c r="ED200"/>
  <c r="DR200"/>
  <c r="DV194"/>
  <c r="EH194"/>
  <c r="EB194"/>
  <c r="DZ194"/>
  <c r="EF194"/>
  <c r="DT194"/>
  <c r="DY185"/>
  <c r="EE185"/>
  <c r="EK185"/>
  <c r="EG185"/>
  <c r="DZ185"/>
  <c r="EF185"/>
  <c r="DT185"/>
  <c r="EJ182"/>
  <c r="DT182"/>
  <c r="EF182"/>
  <c r="DZ182"/>
  <c r="DV182"/>
  <c r="EH182"/>
  <c r="DR182"/>
  <c r="EA175"/>
  <c r="DU175"/>
  <c r="EG175"/>
  <c r="ED175"/>
  <c r="DX175"/>
  <c r="DR175"/>
  <c r="DY175"/>
  <c r="EE175"/>
  <c r="DS175"/>
  <c r="EX172"/>
  <c r="EK172"/>
  <c r="DT172"/>
  <c r="DZ172"/>
  <c r="EF172"/>
  <c r="EH172"/>
  <c r="DV172"/>
  <c r="EB172"/>
  <c r="DU172"/>
  <c r="EA172"/>
  <c r="EG172"/>
  <c r="EJ168"/>
  <c r="EW168"/>
  <c r="EE168"/>
  <c r="DY168"/>
  <c r="DS168"/>
  <c r="DU168"/>
  <c r="EA168"/>
  <c r="EG168"/>
  <c r="DT166"/>
  <c r="EF166"/>
  <c r="DZ166"/>
  <c r="EG166"/>
  <c r="DU166"/>
  <c r="EA166"/>
  <c r="EE166"/>
  <c r="DS166"/>
  <c r="DY166"/>
  <c r="DV166"/>
  <c r="EH166"/>
  <c r="EB166"/>
  <c r="DU157"/>
  <c r="EG157"/>
  <c r="EA157"/>
  <c r="DZ157"/>
  <c r="DT157"/>
  <c r="EF157"/>
  <c r="EX157"/>
  <c r="EK157"/>
  <c r="EA155"/>
  <c r="EG155"/>
  <c r="DU155"/>
  <c r="DT155"/>
  <c r="DZ155"/>
  <c r="EF155"/>
  <c r="EE155"/>
  <c r="DS155"/>
  <c r="DY155"/>
  <c r="EX155"/>
  <c r="EK155"/>
  <c r="EA146"/>
  <c r="EG146"/>
  <c r="DU146"/>
  <c r="DZ146"/>
  <c r="DT146"/>
  <c r="EF146"/>
  <c r="EX146"/>
  <c r="EK146"/>
  <c r="DZ135"/>
  <c r="DT135"/>
  <c r="EF135"/>
  <c r="EK135"/>
  <c r="EX135"/>
  <c r="DV135"/>
  <c r="EH135"/>
  <c r="EB135"/>
  <c r="EH131"/>
  <c r="EB131"/>
  <c r="DV131"/>
  <c r="EW131"/>
  <c r="EJ131"/>
  <c r="EK131"/>
  <c r="EX131"/>
  <c r="DZ131"/>
  <c r="EF131"/>
  <c r="DT131"/>
  <c r="EA124"/>
  <c r="EG124"/>
  <c r="DU124"/>
  <c r="EB124"/>
  <c r="EH124"/>
  <c r="DV124"/>
  <c r="EK124"/>
  <c r="EX124"/>
  <c r="DT123"/>
  <c r="EF123"/>
  <c r="DZ123"/>
  <c r="EE123"/>
  <c r="DS123"/>
  <c r="DY123"/>
  <c r="EG123"/>
  <c r="DU123"/>
  <c r="EA123"/>
  <c r="EH123"/>
  <c r="EB123"/>
  <c r="DV123"/>
  <c r="EA115"/>
  <c r="EG115"/>
  <c r="DU115"/>
  <c r="DZ115"/>
  <c r="DT115"/>
  <c r="EF115"/>
  <c r="EK115"/>
  <c r="EX115"/>
  <c r="DT111"/>
  <c r="EF111"/>
  <c r="DZ111"/>
  <c r="DR111"/>
  <c r="ED111"/>
  <c r="DX111"/>
  <c r="EA111"/>
  <c r="DU111"/>
  <c r="EG111"/>
  <c r="EX111"/>
  <c r="EK111"/>
  <c r="EF101"/>
  <c r="DZ101"/>
  <c r="DT101"/>
  <c r="EK101"/>
  <c r="EX101"/>
  <c r="DV101"/>
  <c r="EB101"/>
  <c r="EH101"/>
  <c r="ED101"/>
  <c r="DR101"/>
  <c r="DX101"/>
  <c r="EJ98"/>
  <c r="EW98"/>
  <c r="DY98"/>
  <c r="EE98"/>
  <c r="DS98"/>
  <c r="ED98"/>
  <c r="DR98"/>
  <c r="DX98"/>
  <c r="DV93"/>
  <c r="EB93"/>
  <c r="EH93"/>
  <c r="DU93"/>
  <c r="EA93"/>
  <c r="EG93"/>
  <c r="EK93"/>
  <c r="EX93"/>
  <c r="DT93"/>
  <c r="DZ93"/>
  <c r="EF93"/>
  <c r="DR89"/>
  <c r="DX89"/>
  <c r="ED89"/>
  <c r="EJ89"/>
  <c r="EW89"/>
  <c r="DS89"/>
  <c r="DY89"/>
  <c r="EE89"/>
  <c r="DS83"/>
  <c r="DY83"/>
  <c r="EE83"/>
  <c r="EB83"/>
  <c r="DV83"/>
  <c r="EH83"/>
  <c r="ED78"/>
  <c r="DR78"/>
  <c r="DX78"/>
  <c r="DU78"/>
  <c r="EG78"/>
  <c r="EA78"/>
  <c r="EK78"/>
  <c r="EX78"/>
  <c r="DZ78"/>
  <c r="EF78"/>
  <c r="DT78"/>
  <c r="EE76"/>
  <c r="DS76"/>
  <c r="DY76"/>
  <c r="DR76"/>
  <c r="DX76"/>
  <c r="ED76"/>
  <c r="EW76"/>
  <c r="EJ76"/>
  <c r="DZ71"/>
  <c r="DT71"/>
  <c r="EF71"/>
  <c r="DV71"/>
  <c r="EB71"/>
  <c r="EH71"/>
  <c r="EJ71"/>
  <c r="EW71"/>
  <c r="DS71"/>
  <c r="EE71"/>
  <c r="DY71"/>
  <c r="EG67"/>
  <c r="DU67"/>
  <c r="EA67"/>
  <c r="EE67"/>
  <c r="DS67"/>
  <c r="DY67"/>
  <c r="DV67"/>
  <c r="EH67"/>
  <c r="EB67"/>
  <c r="DR63"/>
  <c r="ED63"/>
  <c r="DX63"/>
  <c r="EB63"/>
  <c r="DV63"/>
  <c r="EH63"/>
  <c r="DT63"/>
  <c r="DZ63"/>
  <c r="EF63"/>
  <c r="EK58"/>
  <c r="EX58"/>
  <c r="DY58"/>
  <c r="EE58"/>
  <c r="DS58"/>
  <c r="EW58"/>
  <c r="EJ58"/>
  <c r="DV54"/>
  <c r="EH54"/>
  <c r="EB54"/>
  <c r="EX54"/>
  <c r="EK54"/>
  <c r="EE54"/>
  <c r="DS54"/>
  <c r="DY54"/>
  <c r="EW52"/>
  <c r="EJ52"/>
  <c r="DZ52"/>
  <c r="DT52"/>
  <c r="EF52"/>
  <c r="DX52"/>
  <c r="DR52"/>
  <c r="ED52"/>
  <c r="EE52"/>
  <c r="DS52"/>
  <c r="DY52"/>
  <c r="EB52"/>
  <c r="DV52"/>
  <c r="EH52"/>
  <c r="EH49"/>
  <c r="EB49"/>
  <c r="DV49"/>
  <c r="DR49"/>
  <c r="ED49"/>
  <c r="DX49"/>
  <c r="DU49"/>
  <c r="EA49"/>
  <c r="EG49"/>
  <c r="DX47"/>
  <c r="DR47"/>
  <c r="ED47"/>
  <c r="EJ47"/>
  <c r="EW47"/>
  <c r="EB47"/>
  <c r="DV47"/>
  <c r="EH47"/>
  <c r="EB43"/>
  <c r="DV43"/>
  <c r="EH43"/>
  <c r="DT43"/>
  <c r="DZ43"/>
  <c r="EF43"/>
  <c r="EA35"/>
  <c r="DU35"/>
  <c r="EG35"/>
  <c r="ED35"/>
  <c r="DR35"/>
  <c r="DX35"/>
  <c r="EE35"/>
  <c r="DY35"/>
  <c r="DS35"/>
  <c r="DX31"/>
  <c r="ED31"/>
  <c r="DR31"/>
  <c r="DT31"/>
  <c r="EF31"/>
  <c r="DZ31"/>
  <c r="DU31"/>
  <c r="EG31"/>
  <c r="EA31"/>
  <c r="EK31"/>
  <c r="EX31"/>
  <c r="EX24"/>
  <c r="EK24"/>
  <c r="EF24"/>
  <c r="DT24"/>
  <c r="DZ24"/>
  <c r="EH24"/>
  <c r="DV24"/>
  <c r="EB24"/>
  <c r="EA24"/>
  <c r="EG24"/>
  <c r="DU24"/>
  <c r="EX228"/>
  <c r="EK228"/>
  <c r="EJ228"/>
  <c r="EW228"/>
  <c r="ED228"/>
  <c r="DX228"/>
  <c r="DR228"/>
  <c r="DV117"/>
  <c r="EB117"/>
  <c r="EH117"/>
  <c r="DU117"/>
  <c r="EA117"/>
  <c r="EG117"/>
  <c r="EK117"/>
  <c r="EX117"/>
  <c r="DT117"/>
  <c r="DZ117"/>
  <c r="EF117"/>
  <c r="EB114"/>
  <c r="DV114"/>
  <c r="EH114"/>
  <c r="EW114"/>
  <c r="EJ114"/>
  <c r="EK114"/>
  <c r="EX114"/>
  <c r="DT103"/>
  <c r="EF103"/>
  <c r="DZ103"/>
  <c r="EW103"/>
  <c r="EJ103"/>
  <c r="EA103"/>
  <c r="EG103"/>
  <c r="DU103"/>
  <c r="DV103"/>
  <c r="EH103"/>
  <c r="EB103"/>
  <c r="EW100"/>
  <c r="EJ100"/>
  <c r="DS100"/>
  <c r="DY100"/>
  <c r="EE100"/>
  <c r="DR100"/>
  <c r="DX100"/>
  <c r="ED100"/>
  <c r="EX96"/>
  <c r="EK96"/>
  <c r="EF96"/>
  <c r="DT96"/>
  <c r="DZ96"/>
  <c r="EH96"/>
  <c r="DV96"/>
  <c r="EB96"/>
  <c r="EA96"/>
  <c r="EG96"/>
  <c r="DU96"/>
  <c r="ED91"/>
  <c r="DR91"/>
  <c r="DX91"/>
  <c r="EJ91"/>
  <c r="EW91"/>
  <c r="DY91"/>
  <c r="EE91"/>
  <c r="DS91"/>
  <c r="EX85"/>
  <c r="EK85"/>
  <c r="EF85"/>
  <c r="DT85"/>
  <c r="DZ85"/>
  <c r="EH85"/>
  <c r="DV85"/>
  <c r="EB85"/>
  <c r="EA85"/>
  <c r="EG85"/>
  <c r="DU85"/>
  <c r="EX79"/>
  <c r="EK79"/>
  <c r="EJ79"/>
  <c r="EW79"/>
  <c r="ED79"/>
  <c r="DX79"/>
  <c r="DR79"/>
  <c r="EW77"/>
  <c r="EJ77"/>
  <c r="ED77"/>
  <c r="DX77"/>
  <c r="DR77"/>
  <c r="DZ77"/>
  <c r="DT77"/>
  <c r="EF77"/>
  <c r="EG77"/>
  <c r="DU77"/>
  <c r="EA77"/>
  <c r="EK77"/>
  <c r="EX77"/>
  <c r="DV74"/>
  <c r="EB74"/>
  <c r="EH74"/>
  <c r="DU74"/>
  <c r="EA74"/>
  <c r="EG74"/>
  <c r="EX74"/>
  <c r="EK74"/>
  <c r="EF74"/>
  <c r="DZ74"/>
  <c r="DT74"/>
  <c r="EJ68"/>
  <c r="EW68"/>
  <c r="DZ68"/>
  <c r="EF68"/>
  <c r="DT68"/>
  <c r="EG68"/>
  <c r="EA68"/>
  <c r="DU68"/>
  <c r="DR68"/>
  <c r="DX68"/>
  <c r="ED68"/>
  <c r="EW65"/>
  <c r="EJ65"/>
  <c r="DV65"/>
  <c r="EB65"/>
  <c r="EH65"/>
  <c r="DY65"/>
  <c r="DS65"/>
  <c r="EE65"/>
  <c r="DZ65"/>
  <c r="DT65"/>
  <c r="EF65"/>
  <c r="DX65"/>
  <c r="ED65"/>
  <c r="DR65"/>
  <c r="EK60"/>
  <c r="EX60"/>
  <c r="EW60"/>
  <c r="EJ60"/>
  <c r="EG55"/>
  <c r="EA55"/>
  <c r="DU55"/>
  <c r="DT55"/>
  <c r="DZ55"/>
  <c r="EF55"/>
  <c r="EG53"/>
  <c r="DU53"/>
  <c r="EA53"/>
  <c r="DR53"/>
  <c r="DX53"/>
  <c r="ED53"/>
  <c r="DY53"/>
  <c r="DS53"/>
  <c r="EE53"/>
  <c r="EX53"/>
  <c r="EK53"/>
  <c r="DX50"/>
  <c r="ED50"/>
  <c r="DR50"/>
  <c r="EX50"/>
  <c r="EK50"/>
  <c r="DT50"/>
  <c r="DZ50"/>
  <c r="EF50"/>
  <c r="DS48"/>
  <c r="EE48"/>
  <c r="DY48"/>
  <c r="DR48"/>
  <c r="ED48"/>
  <c r="DX48"/>
  <c r="EW48"/>
  <c r="EJ48"/>
  <c r="EA48"/>
  <c r="DU48"/>
  <c r="EG48"/>
  <c r="EK45"/>
  <c r="EX45"/>
  <c r="DT45"/>
  <c r="DZ45"/>
  <c r="EF45"/>
  <c r="DV37"/>
  <c r="EH37"/>
  <c r="EB37"/>
  <c r="ED37"/>
  <c r="DX37"/>
  <c r="DR37"/>
  <c r="DZ37"/>
  <c r="EF37"/>
  <c r="DT37"/>
  <c r="EX37"/>
  <c r="EK37"/>
  <c r="DR33"/>
  <c r="DX33"/>
  <c r="ED33"/>
  <c r="DT33"/>
  <c r="EF33"/>
  <c r="DZ33"/>
  <c r="DU33"/>
  <c r="EG33"/>
  <c r="EA33"/>
  <c r="EW26"/>
  <c r="EJ26"/>
  <c r="EF26"/>
  <c r="DZ26"/>
  <c r="DT26"/>
  <c r="EH26"/>
  <c r="DV26"/>
  <c r="EB26"/>
  <c r="DR26"/>
  <c r="DX26"/>
  <c r="ED26"/>
  <c r="EE20"/>
  <c r="DY20"/>
  <c r="DS20"/>
  <c r="EK36"/>
  <c r="EX36"/>
  <c r="EJ32"/>
  <c r="EW32"/>
  <c r="EF32"/>
  <c r="DZ32"/>
  <c r="DT32"/>
  <c r="DV32"/>
  <c r="EB32"/>
  <c r="EH32"/>
  <c r="EX32"/>
  <c r="EK32"/>
  <c r="EE28"/>
  <c r="DS28"/>
  <c r="DY28"/>
  <c r="EJ28"/>
  <c r="EW28"/>
  <c r="EX28"/>
  <c r="EK28"/>
  <c r="EJ25"/>
  <c r="EW25"/>
  <c r="DY25"/>
  <c r="EE25"/>
  <c r="DS25"/>
  <c r="ED25"/>
  <c r="DR25"/>
  <c r="DX25"/>
  <c r="EX22"/>
  <c r="EK22"/>
  <c r="DT22"/>
  <c r="DZ22"/>
  <c r="EF22"/>
  <c r="EH22"/>
  <c r="DV22"/>
  <c r="EB22"/>
  <c r="DU22"/>
  <c r="EA22"/>
  <c r="EG22"/>
  <c r="EJ17"/>
  <c r="EW17"/>
  <c r="DY17"/>
  <c r="EE17"/>
  <c r="DS17"/>
  <c r="ED17"/>
  <c r="DR17"/>
  <c r="DX17"/>
  <c r="DU15"/>
  <c r="EG15"/>
  <c r="EA15"/>
  <c r="ED15"/>
  <c r="DX15"/>
  <c r="DR15"/>
  <c r="EX15"/>
  <c r="EK15"/>
  <c r="EW15"/>
  <c r="EJ15"/>
  <c r="DT15"/>
  <c r="DZ15"/>
  <c r="EF15"/>
  <c r="EJ13"/>
  <c r="EW13"/>
  <c r="EB13"/>
  <c r="DV13"/>
  <c r="EH13"/>
  <c r="DZ13"/>
  <c r="EF13"/>
  <c r="DT13"/>
  <c r="EH11"/>
  <c r="DV11"/>
  <c r="EB11"/>
  <c r="EA11"/>
  <c r="EG11"/>
  <c r="DU11"/>
  <c r="EX11"/>
  <c r="EK11"/>
  <c r="EF11"/>
  <c r="DT11"/>
  <c r="DZ11"/>
  <c r="ED112"/>
  <c r="DR112"/>
  <c r="DX112"/>
  <c r="EW112"/>
  <c r="EJ112"/>
  <c r="DY112"/>
  <c r="EE112"/>
  <c r="DS112"/>
  <c r="DX233"/>
  <c r="ED233"/>
  <c r="DR233"/>
  <c r="EW233"/>
  <c r="EJ233"/>
  <c r="EJ229"/>
  <c r="EW229"/>
  <c r="DY229"/>
  <c r="EE229"/>
  <c r="DS229"/>
  <c r="ED229"/>
  <c r="DR229"/>
  <c r="DX229"/>
  <c r="DZ226"/>
  <c r="DT226"/>
  <c r="EF226"/>
  <c r="DX226"/>
  <c r="DR226"/>
  <c r="ED226"/>
  <c r="EA226"/>
  <c r="EG226"/>
  <c r="DU226"/>
  <c r="EB226"/>
  <c r="DV226"/>
  <c r="EH226"/>
  <c r="EX221"/>
  <c r="EK221"/>
  <c r="EE221"/>
  <c r="DY221"/>
  <c r="DS221"/>
  <c r="DU221"/>
  <c r="EA221"/>
  <c r="EG221"/>
  <c r="DT219"/>
  <c r="EF219"/>
  <c r="DZ219"/>
  <c r="EK219"/>
  <c r="EX219"/>
  <c r="EG219"/>
  <c r="DU219"/>
  <c r="EA219"/>
  <c r="DS219"/>
  <c r="DY219"/>
  <c r="EE219"/>
  <c r="EJ215"/>
  <c r="EW215"/>
  <c r="DY215"/>
  <c r="EE215"/>
  <c r="DS215"/>
  <c r="ED215"/>
  <c r="DR215"/>
  <c r="DX215"/>
  <c r="EA204"/>
  <c r="DU204"/>
  <c r="EG204"/>
  <c r="EB204"/>
  <c r="DV204"/>
  <c r="EH204"/>
  <c r="EJ204"/>
  <c r="EW204"/>
  <c r="EE204"/>
  <c r="DY204"/>
  <c r="DS204"/>
  <c r="EK200"/>
  <c r="EX200"/>
  <c r="EW200"/>
  <c r="EJ200"/>
  <c r="DS200"/>
  <c r="EE200"/>
  <c r="DY200"/>
  <c r="EB200"/>
  <c r="EH200"/>
  <c r="DV200"/>
  <c r="EA194"/>
  <c r="EG194"/>
  <c r="DU194"/>
  <c r="EX194"/>
  <c r="EK194"/>
  <c r="EJ194"/>
  <c r="EW194"/>
  <c r="DS194"/>
  <c r="DY194"/>
  <c r="EE194"/>
  <c r="DR194"/>
  <c r="DX194"/>
  <c r="ED194"/>
  <c r="EK188"/>
  <c r="DV188"/>
  <c r="EB188"/>
  <c r="EJ188"/>
  <c r="EB185"/>
  <c r="DV185"/>
  <c r="EH185"/>
  <c r="EJ185"/>
  <c r="EW185"/>
  <c r="DX185"/>
  <c r="DR185"/>
  <c r="EK182"/>
  <c r="EX182"/>
  <c r="DY182"/>
  <c r="EA182"/>
  <c r="EG182"/>
  <c r="DU182"/>
  <c r="EB175"/>
  <c r="DV175"/>
  <c r="EH175"/>
  <c r="EK175"/>
  <c r="EX175"/>
  <c r="EJ175"/>
  <c r="EW175"/>
  <c r="EF175"/>
  <c r="DT175"/>
  <c r="DZ175"/>
  <c r="EW172"/>
  <c r="EJ172"/>
  <c r="DS172"/>
  <c r="DY172"/>
  <c r="EE172"/>
  <c r="DR172"/>
  <c r="DX172"/>
  <c r="ED172"/>
  <c r="EK168"/>
  <c r="EX168"/>
  <c r="DZ168"/>
  <c r="DT168"/>
  <c r="EF168"/>
  <c r="DR168"/>
  <c r="DX168"/>
  <c r="ED168"/>
  <c r="EH168"/>
  <c r="DV168"/>
  <c r="EB168"/>
  <c r="EX166"/>
  <c r="EK166"/>
  <c r="EW166"/>
  <c r="EJ166"/>
  <c r="ED166"/>
  <c r="DR166"/>
  <c r="DX166"/>
  <c r="DY157"/>
  <c r="EE157"/>
  <c r="DS157"/>
  <c r="EB157"/>
  <c r="DV157"/>
  <c r="EH157"/>
  <c r="EW157"/>
  <c r="EJ157"/>
  <c r="DX157"/>
  <c r="ED157"/>
  <c r="DR157"/>
  <c r="EJ155"/>
  <c r="EW155"/>
  <c r="DR155"/>
  <c r="DX155"/>
  <c r="ED155"/>
  <c r="DV155"/>
  <c r="EH155"/>
  <c r="EB155"/>
  <c r="DY146"/>
  <c r="EE146"/>
  <c r="DS146"/>
  <c r="DR146"/>
  <c r="DX146"/>
  <c r="ED146"/>
  <c r="EW146"/>
  <c r="EJ146"/>
  <c r="DV146"/>
  <c r="EH146"/>
  <c r="EB146"/>
  <c r="ED135"/>
  <c r="DX135"/>
  <c r="DR135"/>
  <c r="EG135"/>
  <c r="EA135"/>
  <c r="DU135"/>
  <c r="EJ135"/>
  <c r="EW135"/>
  <c r="DY135"/>
  <c r="EE135"/>
  <c r="DS135"/>
  <c r="DS131"/>
  <c r="DY131"/>
  <c r="EE131"/>
  <c r="DX131"/>
  <c r="DR131"/>
  <c r="ED131"/>
  <c r="EG131"/>
  <c r="DU131"/>
  <c r="EA131"/>
  <c r="EW124"/>
  <c r="EJ124"/>
  <c r="DS124"/>
  <c r="DY124"/>
  <c r="EE124"/>
  <c r="DT124"/>
  <c r="EF124"/>
  <c r="DZ124"/>
  <c r="DX124"/>
  <c r="ED124"/>
  <c r="DR124"/>
  <c r="DR123"/>
  <c r="DX123"/>
  <c r="ED123"/>
  <c r="EX123"/>
  <c r="EK123"/>
  <c r="EJ123"/>
  <c r="EW123"/>
  <c r="EW115"/>
  <c r="EJ115"/>
  <c r="EB115"/>
  <c r="EH115"/>
  <c r="DV115"/>
  <c r="DS115"/>
  <c r="EE115"/>
  <c r="DY115"/>
  <c r="DR115"/>
  <c r="ED115"/>
  <c r="DX115"/>
  <c r="DS111"/>
  <c r="EE111"/>
  <c r="DY111"/>
  <c r="EW111"/>
  <c r="EJ111"/>
  <c r="DV111"/>
  <c r="EH111"/>
  <c r="EB111"/>
  <c r="DY101"/>
  <c r="DS101"/>
  <c r="EE101"/>
  <c r="EJ101"/>
  <c r="EW101"/>
  <c r="EA101"/>
  <c r="EG101"/>
  <c r="DU101"/>
  <c r="EK98"/>
  <c r="EX98"/>
  <c r="EF98"/>
  <c r="DT98"/>
  <c r="DZ98"/>
  <c r="DV98"/>
  <c r="EB98"/>
  <c r="EH98"/>
  <c r="EA98"/>
  <c r="EG98"/>
  <c r="DU98"/>
  <c r="ED93"/>
  <c r="DR93"/>
  <c r="DX93"/>
  <c r="EW93"/>
  <c r="EJ93"/>
  <c r="DY93"/>
  <c r="EE93"/>
  <c r="DS93"/>
  <c r="EH89"/>
  <c r="DV89"/>
  <c r="EB89"/>
  <c r="EA89"/>
  <c r="EG89"/>
  <c r="DU89"/>
  <c r="EX89"/>
  <c r="EK89"/>
  <c r="EF89"/>
  <c r="DT89"/>
  <c r="DZ89"/>
  <c r="DX83"/>
  <c r="DR83"/>
  <c r="ED83"/>
  <c r="EG83"/>
  <c r="DU83"/>
  <c r="EA83"/>
  <c r="EW83"/>
  <c r="EJ83"/>
  <c r="DT83"/>
  <c r="EF83"/>
  <c r="DZ83"/>
  <c r="EX83"/>
  <c r="EK83"/>
  <c r="EJ78"/>
  <c r="EW78"/>
  <c r="DV78"/>
  <c r="EB78"/>
  <c r="EH78"/>
  <c r="EE78"/>
  <c r="DS78"/>
  <c r="DY78"/>
  <c r="EB76"/>
  <c r="EH76"/>
  <c r="DV76"/>
  <c r="DU76"/>
  <c r="EA76"/>
  <c r="EG76"/>
  <c r="EK76"/>
  <c r="EX76"/>
  <c r="EF76"/>
  <c r="DZ76"/>
  <c r="DT76"/>
  <c r="EX71"/>
  <c r="EK71"/>
  <c r="DX71"/>
  <c r="DR71"/>
  <c r="ED71"/>
  <c r="EA71"/>
  <c r="EG71"/>
  <c r="DU71"/>
  <c r="EW67"/>
  <c r="EJ67"/>
  <c r="DT67"/>
  <c r="EF67"/>
  <c r="DZ67"/>
  <c r="DX67"/>
  <c r="DR67"/>
  <c r="ED67"/>
  <c r="EX67"/>
  <c r="EK67"/>
  <c r="EW63"/>
  <c r="EJ63"/>
  <c r="EG63"/>
  <c r="DU63"/>
  <c r="EA63"/>
  <c r="DS63"/>
  <c r="EE63"/>
  <c r="DY63"/>
  <c r="EX63"/>
  <c r="EK63"/>
  <c r="DZ58"/>
  <c r="DT58"/>
  <c r="EF58"/>
  <c r="DV58"/>
  <c r="EH58"/>
  <c r="EB58"/>
  <c r="DU58"/>
  <c r="EA58"/>
  <c r="EG58"/>
  <c r="ED58"/>
  <c r="DR58"/>
  <c r="DX58"/>
  <c r="EJ54"/>
  <c r="EW54"/>
  <c r="EA54"/>
  <c r="DU54"/>
  <c r="EG54"/>
  <c r="DZ54"/>
  <c r="DT54"/>
  <c r="EF54"/>
  <c r="DR54"/>
  <c r="ED54"/>
  <c r="DX54"/>
  <c r="DU52"/>
  <c r="EA52"/>
  <c r="EG52"/>
  <c r="EK52"/>
  <c r="EX52"/>
  <c r="DY49"/>
  <c r="DS49"/>
  <c r="EE49"/>
  <c r="EW49"/>
  <c r="EJ49"/>
  <c r="DT49"/>
  <c r="DZ49"/>
  <c r="EF49"/>
  <c r="EX49"/>
  <c r="EK49"/>
  <c r="EA47"/>
  <c r="EG47"/>
  <c r="DU47"/>
  <c r="EX47"/>
  <c r="EK47"/>
  <c r="DT47"/>
  <c r="EF47"/>
  <c r="DZ47"/>
  <c r="DS47"/>
  <c r="EE47"/>
  <c r="DY47"/>
  <c r="EJ43"/>
  <c r="EW43"/>
  <c r="DS43"/>
  <c r="DY43"/>
  <c r="EE43"/>
  <c r="DX43"/>
  <c r="ED43"/>
  <c r="DR43"/>
  <c r="EG43"/>
  <c r="DU43"/>
  <c r="EA43"/>
  <c r="EK43"/>
  <c r="EX43"/>
  <c r="EJ35"/>
  <c r="EW35"/>
  <c r="DZ35"/>
  <c r="DT35"/>
  <c r="EF35"/>
  <c r="EB35"/>
  <c r="EH35"/>
  <c r="DV35"/>
  <c r="EX35"/>
  <c r="EK35"/>
  <c r="EJ31"/>
  <c r="EW31"/>
  <c r="EH31"/>
  <c r="DV31"/>
  <c r="EB31"/>
  <c r="EE31"/>
  <c r="DY31"/>
  <c r="DS31"/>
  <c r="EJ24"/>
  <c r="EW24"/>
  <c r="DS24"/>
  <c r="DY24"/>
  <c r="EE24"/>
  <c r="DR24"/>
  <c r="DX24"/>
  <c r="ED24"/>
  <c r="DT228"/>
  <c r="EF228"/>
  <c r="DZ228"/>
  <c r="EE228"/>
  <c r="DS228"/>
  <c r="DY228"/>
  <c r="EG228"/>
  <c r="DU228"/>
  <c r="EA228"/>
  <c r="EH228"/>
  <c r="DV228"/>
  <c r="EB228"/>
  <c r="ED117"/>
  <c r="DR117"/>
  <c r="DX117"/>
  <c r="EW117"/>
  <c r="EJ117"/>
  <c r="DY117"/>
  <c r="EE117"/>
  <c r="DS117"/>
  <c r="DX114"/>
  <c r="DR114"/>
  <c r="ED114"/>
  <c r="DY114"/>
  <c r="EE114"/>
  <c r="DS114"/>
  <c r="DU114"/>
  <c r="EA114"/>
  <c r="EG114"/>
  <c r="DT114"/>
  <c r="EF114"/>
  <c r="DZ114"/>
  <c r="EX103"/>
  <c r="EK103"/>
  <c r="DS103"/>
  <c r="DY103"/>
  <c r="EE103"/>
  <c r="ED103"/>
  <c r="DX103"/>
  <c r="DR103"/>
  <c r="EX100"/>
  <c r="EK100"/>
  <c r="DT100"/>
  <c r="DZ100"/>
  <c r="EF100"/>
  <c r="EH100"/>
  <c r="DV100"/>
  <c r="EB100"/>
  <c r="DU100"/>
  <c r="EA100"/>
  <c r="EG100"/>
  <c r="EJ96"/>
  <c r="EW96"/>
  <c r="DS96"/>
  <c r="DY96"/>
  <c r="EE96"/>
  <c r="DR96"/>
  <c r="DX96"/>
  <c r="ED96"/>
  <c r="DV91"/>
  <c r="EB91"/>
  <c r="EH91"/>
  <c r="EA91"/>
  <c r="EG91"/>
  <c r="DU91"/>
  <c r="EK91"/>
  <c r="EX91"/>
  <c r="EF91"/>
  <c r="DT91"/>
  <c r="DZ91"/>
  <c r="EJ85"/>
  <c r="EW85"/>
  <c r="DS85"/>
  <c r="DY85"/>
  <c r="EE85"/>
  <c r="DR85"/>
  <c r="DX85"/>
  <c r="ED85"/>
  <c r="DZ79"/>
  <c r="DT79"/>
  <c r="EF79"/>
  <c r="EG79"/>
  <c r="DU79"/>
  <c r="EA79"/>
  <c r="EE79"/>
  <c r="DS79"/>
  <c r="DY79"/>
  <c r="DV79"/>
  <c r="EH79"/>
  <c r="EB79"/>
  <c r="DY77"/>
  <c r="EE77"/>
  <c r="DS77"/>
  <c r="DV77"/>
  <c r="EB77"/>
  <c r="EH77"/>
  <c r="DS74"/>
  <c r="DY74"/>
  <c r="EE74"/>
  <c r="DX74"/>
  <c r="ED74"/>
  <c r="DR74"/>
  <c r="EW74"/>
  <c r="EJ74"/>
  <c r="EX68"/>
  <c r="EK68"/>
  <c r="DV68"/>
  <c r="EH68"/>
  <c r="EB68"/>
  <c r="DS68"/>
  <c r="EE68"/>
  <c r="DY68"/>
  <c r="DU65"/>
  <c r="EA65"/>
  <c r="EG65"/>
  <c r="EK65"/>
  <c r="EX65"/>
  <c r="DT60"/>
  <c r="EF60"/>
  <c r="DZ60"/>
  <c r="DR60"/>
  <c r="DX60"/>
  <c r="ED60"/>
  <c r="DY60"/>
  <c r="EE60"/>
  <c r="DS60"/>
  <c r="DU60"/>
  <c r="EG60"/>
  <c r="EA60"/>
  <c r="EH60"/>
  <c r="DV60"/>
  <c r="EB60"/>
  <c r="EX55"/>
  <c r="EK55"/>
  <c r="EB55"/>
  <c r="EH55"/>
  <c r="DV55"/>
  <c r="EW55"/>
  <c r="EJ55"/>
  <c r="DS55"/>
  <c r="EE55"/>
  <c r="DY55"/>
  <c r="DX55"/>
  <c r="ED55"/>
  <c r="DR55"/>
  <c r="EJ53"/>
  <c r="EW53"/>
  <c r="EB53"/>
  <c r="EH53"/>
  <c r="DV53"/>
  <c r="DZ53"/>
  <c r="EF53"/>
  <c r="DT53"/>
  <c r="DU50"/>
  <c r="EA50"/>
  <c r="EG50"/>
  <c r="DV50"/>
  <c r="EB50"/>
  <c r="EH50"/>
  <c r="EJ50"/>
  <c r="EW50"/>
  <c r="DS50"/>
  <c r="DY50"/>
  <c r="EE50"/>
  <c r="EH48"/>
  <c r="DV48"/>
  <c r="EB48"/>
  <c r="EX48"/>
  <c r="EK48"/>
  <c r="DT48"/>
  <c r="EF48"/>
  <c r="DZ48"/>
  <c r="EH45"/>
  <c r="DV45"/>
  <c r="EB45"/>
  <c r="EW45"/>
  <c r="EJ45"/>
  <c r="DS45"/>
  <c r="DY45"/>
  <c r="EE45"/>
  <c r="ED45"/>
  <c r="DR45"/>
  <c r="DX45"/>
  <c r="EA45"/>
  <c r="DU45"/>
  <c r="EG45"/>
  <c r="DS37"/>
  <c r="EE37"/>
  <c r="DY37"/>
  <c r="EW37"/>
  <c r="EJ37"/>
  <c r="DU37"/>
  <c r="EA37"/>
  <c r="EG37"/>
  <c r="EE33"/>
  <c r="DY33"/>
  <c r="DS33"/>
  <c r="EW33"/>
  <c r="EJ33"/>
  <c r="EX33"/>
  <c r="EK33"/>
  <c r="EH33"/>
  <c r="DV33"/>
  <c r="EB33"/>
  <c r="EX26"/>
  <c r="EK26"/>
  <c r="DS26"/>
  <c r="EE26"/>
  <c r="DY26"/>
  <c r="DU26"/>
  <c r="EA26"/>
  <c r="EG26"/>
  <c r="EW20"/>
  <c r="EJ20"/>
  <c r="DV20"/>
  <c r="EB20"/>
  <c r="EH20"/>
  <c r="ED20"/>
  <c r="DR20"/>
  <c r="DX20"/>
  <c r="DY190"/>
  <c r="EE190"/>
  <c r="DS190"/>
  <c r="DT10"/>
  <c r="DZ10"/>
  <c r="EF10"/>
  <c r="EH286"/>
  <c r="DY289"/>
  <c r="EF291"/>
  <c r="ED293"/>
  <c r="ED296"/>
  <c r="DT301"/>
  <c r="DZ310"/>
  <c r="EF318"/>
  <c r="DY334"/>
  <c r="DR338"/>
  <c r="EF338"/>
  <c r="DH190"/>
  <c r="DG190"/>
  <c r="ER190"/>
  <c r="EP190"/>
  <c r="EV190" s="1"/>
  <c r="EQ190"/>
  <c r="EO190"/>
  <c r="EU190" s="1"/>
  <c r="DE10"/>
  <c r="ER10"/>
  <c r="DG10"/>
  <c r="DZ257"/>
  <c r="ED257"/>
  <c r="EE163"/>
  <c r="EO317"/>
  <c r="EU317" s="1"/>
  <c r="EP290"/>
  <c r="EV290" s="1"/>
  <c r="BG287"/>
  <c r="N287"/>
  <c r="EB159"/>
  <c r="EG159"/>
  <c r="N338"/>
  <c r="L338"/>
  <c r="CD330"/>
  <c r="CJ330" s="1"/>
  <c r="BG325"/>
  <c r="M325"/>
  <c r="U324"/>
  <c r="S324"/>
  <c r="N324"/>
  <c r="L324"/>
  <c r="BG323"/>
  <c r="V320"/>
  <c r="CG318"/>
  <c r="CM318" s="1"/>
  <c r="CE318"/>
  <c r="CK318" s="1"/>
  <c r="ER317"/>
  <c r="EP317"/>
  <c r="EV317"/>
  <c r="BG316"/>
  <c r="T311"/>
  <c r="M311"/>
  <c r="N309"/>
  <c r="L309"/>
  <c r="BG307"/>
  <c r="T306"/>
  <c r="M306"/>
  <c r="BG299"/>
  <c r="BG297"/>
  <c r="T296"/>
  <c r="V280"/>
  <c r="T280"/>
  <c r="N279"/>
  <c r="CG277"/>
  <c r="CM277"/>
  <c r="CE277"/>
  <c r="CK277"/>
  <c r="CH276"/>
  <c r="CN276"/>
  <c r="CF276"/>
  <c r="CL276"/>
  <c r="CE276"/>
  <c r="CK276"/>
  <c r="CD276"/>
  <c r="CJ276"/>
  <c r="M276"/>
  <c r="CH275"/>
  <c r="CN275" s="1"/>
  <c r="CF275"/>
  <c r="CL275" s="1"/>
  <c r="BG275"/>
  <c r="BG272"/>
  <c r="M269"/>
  <c r="CE268"/>
  <c r="CK268"/>
  <c r="CD268"/>
  <c r="CJ268"/>
  <c r="T263"/>
  <c r="U261"/>
  <c r="R261"/>
  <c r="M258"/>
  <c r="CX257"/>
  <c r="T257"/>
  <c r="T256"/>
  <c r="T253"/>
  <c r="BG251"/>
  <c r="T244"/>
  <c r="N244"/>
  <c r="L244"/>
  <c r="CX242"/>
  <c r="U242"/>
  <c r="S242"/>
  <c r="N242"/>
  <c r="L242"/>
  <c r="CH241"/>
  <c r="CN241" s="1"/>
  <c r="CG238"/>
  <c r="CM238" s="1"/>
  <c r="CX235"/>
  <c r="U235"/>
  <c r="S235"/>
  <c r="N235"/>
  <c r="L235"/>
  <c r="BH233"/>
  <c r="CO233"/>
  <c r="CP233" s="1"/>
  <c r="U233"/>
  <c r="S233"/>
  <c r="N233"/>
  <c r="L233"/>
  <c r="V232"/>
  <c r="M227"/>
  <c r="CH226"/>
  <c r="CN226"/>
  <c r="CG226"/>
  <c r="CM226"/>
  <c r="CF226"/>
  <c r="CL226"/>
  <c r="CE226"/>
  <c r="CK226"/>
  <c r="BH215"/>
  <c r="CO215"/>
  <c r="CP215" s="1"/>
  <c r="U215"/>
  <c r="S215"/>
  <c r="N215"/>
  <c r="L215"/>
  <c r="CG214"/>
  <c r="CM214"/>
  <c r="CF214"/>
  <c r="CL214"/>
  <c r="CD214"/>
  <c r="CJ214"/>
  <c r="N211"/>
  <c r="L211"/>
  <c r="CG210"/>
  <c r="CM210"/>
  <c r="CF210"/>
  <c r="CL210"/>
  <c r="CD210"/>
  <c r="CJ210"/>
  <c r="CG209"/>
  <c r="CM209"/>
  <c r="CF209"/>
  <c r="CL209"/>
  <c r="CD209"/>
  <c r="CJ209"/>
  <c r="CE206"/>
  <c r="CK206"/>
  <c r="CD206"/>
  <c r="CJ206"/>
  <c r="N205"/>
  <c r="K205"/>
  <c r="BG204"/>
  <c r="T204"/>
  <c r="M204"/>
  <c r="CX203"/>
  <c r="CE203"/>
  <c r="CK203"/>
  <c r="CD203"/>
  <c r="CJ203"/>
  <c r="U203"/>
  <c r="S203"/>
  <c r="N203"/>
  <c r="L203"/>
  <c r="CG202"/>
  <c r="CM202"/>
  <c r="CF202"/>
  <c r="CL202"/>
  <c r="CD202"/>
  <c r="CJ202"/>
  <c r="M202"/>
  <c r="ER201"/>
  <c r="EP201"/>
  <c r="EV201"/>
  <c r="EN201"/>
  <c r="ET201"/>
  <c r="U200"/>
  <c r="N197"/>
  <c r="L197"/>
  <c r="CH195"/>
  <c r="CN195" s="1"/>
  <c r="CF195"/>
  <c r="CL195" s="1"/>
  <c r="CE195"/>
  <c r="CK195" s="1"/>
  <c r="CD195"/>
  <c r="CJ195" s="1"/>
  <c r="U195"/>
  <c r="S195"/>
  <c r="N195"/>
  <c r="L195"/>
  <c r="CH193"/>
  <c r="CN193" s="1"/>
  <c r="CF193"/>
  <c r="CL193" s="1"/>
  <c r="CE193"/>
  <c r="CK193" s="1"/>
  <c r="CD193"/>
  <c r="CJ193" s="1"/>
  <c r="BG190"/>
  <c r="M190"/>
  <c r="ER189"/>
  <c r="EP189"/>
  <c r="EV189"/>
  <c r="EN189"/>
  <c r="ET189"/>
  <c r="CH188"/>
  <c r="CN188"/>
  <c r="CF188"/>
  <c r="CL188"/>
  <c r="CE188"/>
  <c r="CK188"/>
  <c r="CD188"/>
  <c r="CJ188"/>
  <c r="T186"/>
  <c r="M186"/>
  <c r="CG183"/>
  <c r="CM183"/>
  <c r="CF183"/>
  <c r="CL183"/>
  <c r="CD183"/>
  <c r="CJ183"/>
  <c r="T183"/>
  <c r="M183"/>
  <c r="CE182"/>
  <c r="CK182"/>
  <c r="CG181"/>
  <c r="CM181"/>
  <c r="CE181"/>
  <c r="CK181"/>
  <c r="N180"/>
  <c r="L180"/>
  <c r="V179"/>
  <c r="V178"/>
  <c r="T178"/>
  <c r="N177"/>
  <c r="M171"/>
  <c r="BG167"/>
  <c r="CE166"/>
  <c r="CK166"/>
  <c r="CD166"/>
  <c r="CJ166"/>
  <c r="CH161"/>
  <c r="CN161"/>
  <c r="CF161"/>
  <c r="CL161"/>
  <c r="T156"/>
  <c r="M156"/>
  <c r="CU154"/>
  <c r="CO154"/>
  <c r="CP154" s="1"/>
  <c r="BH83"/>
  <c r="CO83" s="1"/>
  <c r="CP83" s="1"/>
  <c r="BG83"/>
  <c r="Q82"/>
  <c r="V82"/>
  <c r="CX82"/>
  <c r="ER151"/>
  <c r="CX145"/>
  <c r="T145"/>
  <c r="M145"/>
  <c r="CX144"/>
  <c r="CE144"/>
  <c r="CK144" s="1"/>
  <c r="T144"/>
  <c r="M144"/>
  <c r="V143"/>
  <c r="M142"/>
  <c r="CX141"/>
  <c r="U141"/>
  <c r="S141"/>
  <c r="N141"/>
  <c r="L141"/>
  <c r="V139"/>
  <c r="N138"/>
  <c r="L138"/>
  <c r="M131"/>
  <c r="BG129"/>
  <c r="BH128"/>
  <c r="CO128" s="1"/>
  <c r="CP128" s="1"/>
  <c r="N128"/>
  <c r="L128"/>
  <c r="CX127"/>
  <c r="T127"/>
  <c r="M127"/>
  <c r="CG126"/>
  <c r="CM126" s="1"/>
  <c r="CF126"/>
  <c r="CL126" s="1"/>
  <c r="CH125"/>
  <c r="CN125" s="1"/>
  <c r="CF125"/>
  <c r="CL125" s="1"/>
  <c r="BG125"/>
  <c r="M125"/>
  <c r="CX124"/>
  <c r="U124"/>
  <c r="CE123"/>
  <c r="CK123" s="1"/>
  <c r="CD123"/>
  <c r="CJ123" s="1"/>
  <c r="BG119"/>
  <c r="N116"/>
  <c r="L116"/>
  <c r="CH115"/>
  <c r="CN115"/>
  <c r="CG115"/>
  <c r="CM115"/>
  <c r="CE115"/>
  <c r="CK115"/>
  <c r="CH114"/>
  <c r="CN114"/>
  <c r="M112"/>
  <c r="U111"/>
  <c r="S111"/>
  <c r="N111"/>
  <c r="V110"/>
  <c r="N109"/>
  <c r="CG101"/>
  <c r="CM101"/>
  <c r="CE101"/>
  <c r="CK101"/>
  <c r="BG99"/>
  <c r="BG98"/>
  <c r="EY95"/>
  <c r="V94"/>
  <c r="CG92"/>
  <c r="CM92"/>
  <c r="CE92"/>
  <c r="CK92"/>
  <c r="CE90"/>
  <c r="CK90"/>
  <c r="CD90"/>
  <c r="CJ90"/>
  <c r="N88"/>
  <c r="L88"/>
  <c r="CG87"/>
  <c r="CM87"/>
  <c r="CF87"/>
  <c r="CL87"/>
  <c r="CD87"/>
  <c r="CJ87"/>
  <c r="CG86"/>
  <c r="CM86"/>
  <c r="CF86"/>
  <c r="CL86"/>
  <c r="CD86"/>
  <c r="CJ86"/>
  <c r="N84"/>
  <c r="K84"/>
  <c r="CD83"/>
  <c r="CJ83"/>
  <c r="Q83"/>
  <c r="T83"/>
  <c r="J83"/>
  <c r="M83"/>
  <c r="M81"/>
  <c r="K81"/>
  <c r="FB30"/>
  <c r="FA30"/>
  <c r="EY18"/>
  <c r="V11"/>
  <c r="CE79"/>
  <c r="CK79"/>
  <c r="CD79"/>
  <c r="CJ79"/>
  <c r="T79"/>
  <c r="M79"/>
  <c r="CH77"/>
  <c r="CN77"/>
  <c r="CG77"/>
  <c r="CM77"/>
  <c r="CF77"/>
  <c r="CL77"/>
  <c r="CE77"/>
  <c r="CK77"/>
  <c r="BH75"/>
  <c r="CO75"/>
  <c r="CP75" s="1"/>
  <c r="CG74"/>
  <c r="CM74" s="1"/>
  <c r="M73"/>
  <c r="BG70"/>
  <c r="M68"/>
  <c r="BG67"/>
  <c r="T67"/>
  <c r="M67"/>
  <c r="CX65"/>
  <c r="U65"/>
  <c r="T61"/>
  <c r="CE60"/>
  <c r="CK60"/>
  <c r="CD60"/>
  <c r="CJ60"/>
  <c r="BG56"/>
  <c r="N56"/>
  <c r="L56"/>
  <c r="CX55"/>
  <c r="M54"/>
  <c r="N53"/>
  <c r="K53"/>
  <c r="CX52"/>
  <c r="U52"/>
  <c r="S52"/>
  <c r="N52"/>
  <c r="T49"/>
  <c r="M49"/>
  <c r="CX48"/>
  <c r="U48"/>
  <c r="S48"/>
  <c r="N48"/>
  <c r="L48"/>
  <c r="BG43"/>
  <c r="V41"/>
  <c r="V40"/>
  <c r="V39"/>
  <c r="V38"/>
  <c r="U37"/>
  <c r="R37"/>
  <c r="FC30"/>
  <c r="EY30"/>
  <c r="T28"/>
  <c r="BG25"/>
  <c r="BG24"/>
  <c r="M19"/>
  <c r="FB18"/>
  <c r="V17"/>
  <c r="V16"/>
  <c r="V15"/>
  <c r="BG13"/>
  <c r="CE12"/>
  <c r="CK12"/>
  <c r="CD12"/>
  <c r="CJ12"/>
  <c r="FC154"/>
  <c r="CV154"/>
  <c r="DG154"/>
  <c r="DD154"/>
  <c r="DR154" s="1"/>
  <c r="DH154"/>
  <c r="DE154"/>
  <c r="DY154" s="1"/>
  <c r="EO154"/>
  <c r="EU154" s="1"/>
  <c r="EQ154"/>
  <c r="EJ154" s="1"/>
  <c r="DF154"/>
  <c r="EP154"/>
  <c r="EV154" s="1"/>
  <c r="ER154"/>
  <c r="EX154" s="1"/>
  <c r="EX10"/>
  <c r="EK10"/>
  <c r="EA190"/>
  <c r="DU190"/>
  <c r="EG190"/>
  <c r="EK151"/>
  <c r="EX151"/>
  <c r="DU10"/>
  <c r="EA10"/>
  <c r="EG10"/>
  <c r="DY10"/>
  <c r="DS10"/>
  <c r="EE10"/>
  <c r="EJ190"/>
  <c r="EW190"/>
  <c r="EX190"/>
  <c r="EK190"/>
  <c r="EB190"/>
  <c r="DV190"/>
  <c r="EH190"/>
  <c r="EK154"/>
  <c r="DT154"/>
  <c r="DZ154"/>
  <c r="EF154"/>
  <c r="EH154"/>
  <c r="DV154"/>
  <c r="EB154"/>
  <c r="DU154"/>
  <c r="EA154"/>
  <c r="EG154"/>
  <c r="EW154"/>
  <c r="DS154"/>
  <c r="EE154"/>
  <c r="DX154"/>
  <c r="FA10"/>
  <c r="EH303"/>
  <c r="DX293"/>
  <c r="EJ257"/>
  <c r="DS182"/>
  <c r="DX182"/>
  <c r="DU185"/>
  <c r="EB177"/>
  <c r="DY179"/>
  <c r="DY177"/>
  <c r="DU181"/>
  <c r="DU183"/>
  <c r="EE186"/>
  <c r="DU186"/>
  <c r="EH180"/>
  <c r="DU178"/>
  <c r="CV180"/>
  <c r="ER180"/>
  <c r="DE180"/>
  <c r="DY180" s="1"/>
  <c r="DG180"/>
  <c r="DD178"/>
  <c r="DR178" s="1"/>
  <c r="CV178"/>
  <c r="DF178"/>
  <c r="EF178" s="1"/>
  <c r="EQ179"/>
  <c r="EO179"/>
  <c r="EU179" s="1"/>
  <c r="DH179"/>
  <c r="ER179"/>
  <c r="EX179" s="1"/>
  <c r="CV177"/>
  <c r="DF177"/>
  <c r="DT177" s="1"/>
  <c r="EP177"/>
  <c r="EV177" s="1"/>
  <c r="EQ177"/>
  <c r="EJ177" s="1"/>
  <c r="DD188"/>
  <c r="DF188"/>
  <c r="DT188" s="1"/>
  <c r="DE188"/>
  <c r="DG188"/>
  <c r="EG188" s="1"/>
  <c r="ED187"/>
  <c r="DV187"/>
  <c r="EE184"/>
  <c r="DH184"/>
  <c r="DV184" s="1"/>
  <c r="DD184"/>
  <c r="DG184"/>
  <c r="EG184" s="1"/>
  <c r="CV184"/>
  <c r="EG163"/>
  <c r="DS163"/>
  <c r="EX163"/>
  <c r="ED184"/>
  <c r="DR184"/>
  <c r="DX184"/>
  <c r="DS188"/>
  <c r="EE188"/>
  <c r="DY188"/>
  <c r="DX188"/>
  <c r="DR188"/>
  <c r="ED188"/>
  <c r="DV179"/>
  <c r="EH179"/>
  <c r="EB179"/>
  <c r="EW179"/>
  <c r="EJ179"/>
  <c r="DU180"/>
  <c r="EG180"/>
  <c r="EA180"/>
  <c r="EX180"/>
  <c r="EK180"/>
  <c r="EA184"/>
  <c r="DU184"/>
  <c r="EB184"/>
  <c r="DU188"/>
  <c r="EA188"/>
  <c r="DZ188"/>
  <c r="EW177"/>
  <c r="DZ177"/>
  <c r="EK179"/>
  <c r="DT178"/>
  <c r="DZ178"/>
  <c r="ED178"/>
  <c r="EE180"/>
  <c r="DS180"/>
  <c r="CO335" l="1"/>
  <c r="CP335" s="1"/>
  <c r="CO331"/>
  <c r="CP331" s="1"/>
  <c r="CO276"/>
  <c r="CP276" s="1"/>
  <c r="CO262"/>
  <c r="CP262" s="1"/>
  <c r="CO220"/>
  <c r="CP220" s="1"/>
  <c r="CO297"/>
  <c r="CP297" s="1"/>
  <c r="DR10"/>
  <c r="DX10"/>
  <c r="ED10"/>
  <c r="EJ10"/>
  <c r="EJ339" s="1"/>
  <c r="EQ339" s="1"/>
  <c r="EW339" s="1"/>
  <c r="EW10"/>
  <c r="DX178"/>
  <c r="EF177"/>
  <c r="EF188"/>
  <c r="EH184"/>
  <c r="ED154"/>
  <c r="DU286"/>
  <c r="DS289"/>
  <c r="EB291"/>
  <c r="EA291"/>
  <c r="EE293"/>
  <c r="EW296"/>
  <c r="DY296"/>
  <c r="DY339" s="1"/>
  <c r="DY340" s="1"/>
  <c r="EK301"/>
  <c r="EF303"/>
  <c r="EE306"/>
  <c r="DX318"/>
  <c r="EH334"/>
  <c r="ER20"/>
  <c r="EP20"/>
  <c r="EV20" s="1"/>
  <c r="DF20"/>
  <c r="EO20"/>
  <c r="EU20" s="1"/>
  <c r="DG20"/>
  <c r="DD190"/>
  <c r="DF190"/>
  <c r="DH10"/>
  <c r="CV10"/>
  <c r="EN154"/>
  <c r="ET154" s="1"/>
  <c r="DV257"/>
  <c r="EA257"/>
  <c r="DX257"/>
  <c r="EW336"/>
  <c r="DV336"/>
  <c r="EK159"/>
  <c r="DU159"/>
  <c r="M337"/>
  <c r="CH336"/>
  <c r="CN336" s="1"/>
  <c r="CG336"/>
  <c r="CM336" s="1"/>
  <c r="CF336"/>
  <c r="CL336" s="1"/>
  <c r="CE336"/>
  <c r="CK336" s="1"/>
  <c r="CD336"/>
  <c r="CJ336" s="1"/>
  <c r="N336"/>
  <c r="L336"/>
  <c r="M333"/>
  <c r="CG331"/>
  <c r="CM331" s="1"/>
  <c r="CE331"/>
  <c r="CK331" s="1"/>
  <c r="U329"/>
  <c r="R329"/>
  <c r="BG328"/>
  <c r="V328"/>
  <c r="T327"/>
  <c r="M327"/>
  <c r="CG325"/>
  <c r="CM325" s="1"/>
  <c r="CE325"/>
  <c r="CK325" s="1"/>
  <c r="CH323"/>
  <c r="CN323" s="1"/>
  <c r="CF323"/>
  <c r="CL323" s="1"/>
  <c r="CE323"/>
  <c r="CK323" s="1"/>
  <c r="CD323"/>
  <c r="CJ323" s="1"/>
  <c r="BG320"/>
  <c r="M318"/>
  <c r="EN317"/>
  <c r="ET317" s="1"/>
  <c r="U316"/>
  <c r="R316"/>
  <c r="CX315"/>
  <c r="CE315"/>
  <c r="CK315" s="1"/>
  <c r="CD315"/>
  <c r="CJ315" s="1"/>
  <c r="T315"/>
  <c r="M315"/>
  <c r="N314"/>
  <c r="M313"/>
  <c r="N312"/>
  <c r="V311"/>
  <c r="CX303"/>
  <c r="M299"/>
  <c r="CG297"/>
  <c r="CM297" s="1"/>
  <c r="CX293"/>
  <c r="V293"/>
  <c r="CX292"/>
  <c r="T292"/>
  <c r="CX291"/>
  <c r="V286"/>
  <c r="N283"/>
  <c r="CH279"/>
  <c r="CN279" s="1"/>
  <c r="CF279"/>
  <c r="CL279" s="1"/>
  <c r="CE275"/>
  <c r="CK275" s="1"/>
  <c r="CD275"/>
  <c r="CJ275" s="1"/>
  <c r="BG273"/>
  <c r="V271"/>
  <c r="CG269"/>
  <c r="CM269" s="1"/>
  <c r="CE269"/>
  <c r="CK269" s="1"/>
  <c r="CF262"/>
  <c r="CL262" s="1"/>
  <c r="CD262"/>
  <c r="CJ262" s="1"/>
  <c r="M262"/>
  <c r="V260"/>
  <c r="V259"/>
  <c r="T258"/>
  <c r="N258"/>
  <c r="V257"/>
  <c r="CX255"/>
  <c r="T255"/>
  <c r="N255"/>
  <c r="L255"/>
  <c r="N254"/>
  <c r="BG253"/>
  <c r="V253"/>
  <c r="N248"/>
  <c r="T247"/>
  <c r="CG242"/>
  <c r="CM242" s="1"/>
  <c r="M240"/>
  <c r="M238"/>
  <c r="BG237"/>
  <c r="T235"/>
  <c r="M235"/>
  <c r="CX233"/>
  <c r="CE233"/>
  <c r="CK233" s="1"/>
  <c r="T233"/>
  <c r="M233"/>
  <c r="CF225"/>
  <c r="CL225" s="1"/>
  <c r="CD225"/>
  <c r="CJ225" s="1"/>
  <c r="U223"/>
  <c r="S223"/>
  <c r="N223"/>
  <c r="L223"/>
  <c r="M220"/>
  <c r="M214"/>
  <c r="N213"/>
  <c r="L213"/>
  <c r="M211"/>
  <c r="N206"/>
  <c r="L206"/>
  <c r="CG205"/>
  <c r="CM205" s="1"/>
  <c r="CF205"/>
  <c r="CL205" s="1"/>
  <c r="CD205"/>
  <c r="CJ205" s="1"/>
  <c r="CG204"/>
  <c r="CM204" s="1"/>
  <c r="CF204"/>
  <c r="CL204" s="1"/>
  <c r="CD204"/>
  <c r="CJ204" s="1"/>
  <c r="CH197"/>
  <c r="CN197" s="1"/>
  <c r="T195"/>
  <c r="M195"/>
  <c r="M180"/>
  <c r="FB176"/>
  <c r="K88"/>
  <c r="M88"/>
  <c r="EN120"/>
  <c r="ET120" s="1"/>
  <c r="T175"/>
  <c r="M175"/>
  <c r="CX174"/>
  <c r="V174"/>
  <c r="T173"/>
  <c r="M173"/>
  <c r="M168"/>
  <c r="BG165"/>
  <c r="U159"/>
  <c r="S159"/>
  <c r="N159"/>
  <c r="L159"/>
  <c r="T157"/>
  <c r="M157"/>
  <c r="CX156"/>
  <c r="CH155"/>
  <c r="CN155" s="1"/>
  <c r="CG155"/>
  <c r="CM155" s="1"/>
  <c r="CF155"/>
  <c r="CL155" s="1"/>
  <c r="CE155"/>
  <c r="CK155" s="1"/>
  <c r="M154"/>
  <c r="V153"/>
  <c r="T152"/>
  <c r="M152"/>
  <c r="BG145"/>
  <c r="V145"/>
  <c r="T141"/>
  <c r="M141"/>
  <c r="CX134"/>
  <c r="V134"/>
  <c r="CX132"/>
  <c r="V132"/>
  <c r="M128"/>
  <c r="CE125"/>
  <c r="CK125" s="1"/>
  <c r="CD125"/>
  <c r="CJ125" s="1"/>
  <c r="BG122"/>
  <c r="BG121"/>
  <c r="N121"/>
  <c r="L121"/>
  <c r="M116"/>
  <c r="CG98"/>
  <c r="CM98" s="1"/>
  <c r="CE98"/>
  <c r="CK98" s="1"/>
  <c r="BG93"/>
  <c r="J88"/>
  <c r="M84"/>
  <c r="BH78"/>
  <c r="CO78" s="1"/>
  <c r="CP78" s="1"/>
  <c r="U78"/>
  <c r="S78"/>
  <c r="N78"/>
  <c r="L78"/>
  <c r="BG71"/>
  <c r="T71"/>
  <c r="M71"/>
  <c r="CG67"/>
  <c r="CM67" s="1"/>
  <c r="CF67"/>
  <c r="CL67" s="1"/>
  <c r="CD67"/>
  <c r="CJ67" s="1"/>
  <c r="T60"/>
  <c r="N60"/>
  <c r="L60"/>
  <c r="CX58"/>
  <c r="CE58"/>
  <c r="CK58" s="1"/>
  <c r="CD58"/>
  <c r="CJ58" s="1"/>
  <c r="T58"/>
  <c r="M58"/>
  <c r="CG56"/>
  <c r="CM56" s="1"/>
  <c r="CE56"/>
  <c r="CK56" s="1"/>
  <c r="M56"/>
  <c r="M55"/>
  <c r="CH54"/>
  <c r="CN54" s="1"/>
  <c r="CG54"/>
  <c r="CM54" s="1"/>
  <c r="CF54"/>
  <c r="CL54" s="1"/>
  <c r="CE54"/>
  <c r="CK54" s="1"/>
  <c r="M53"/>
  <c r="BG47"/>
  <c r="U47"/>
  <c r="CX46"/>
  <c r="V46"/>
  <c r="T46"/>
  <c r="CX45"/>
  <c r="T45"/>
  <c r="N45"/>
  <c r="L45"/>
  <c r="CH44"/>
  <c r="CN44" s="1"/>
  <c r="U44"/>
  <c r="M44"/>
  <c r="CX40"/>
  <c r="CX38"/>
  <c r="T37"/>
  <c r="BG36"/>
  <c r="BG34"/>
  <c r="BG32"/>
  <c r="CH27"/>
  <c r="CN27" s="1"/>
  <c r="CF27"/>
  <c r="CL27" s="1"/>
  <c r="BG27"/>
  <c r="CG26"/>
  <c r="CM26" s="1"/>
  <c r="CE26"/>
  <c r="CK26" s="1"/>
  <c r="CG25"/>
  <c r="CM25" s="1"/>
  <c r="CE25"/>
  <c r="CK25" s="1"/>
  <c r="BH23"/>
  <c r="CO23" s="1"/>
  <c r="CP23" s="1"/>
  <c r="V22"/>
  <c r="CX20"/>
  <c r="CX16"/>
  <c r="V14"/>
  <c r="DS178"/>
  <c r="DY178"/>
  <c r="EE178"/>
  <c r="DR179"/>
  <c r="DX179"/>
  <c r="ED179"/>
  <c r="DX177"/>
  <c r="DR177"/>
  <c r="ED177"/>
  <c r="EJ340"/>
  <c r="EF163"/>
  <c r="DT190" l="1"/>
  <c r="EF190"/>
  <c r="DZ190"/>
  <c r="DU20"/>
  <c r="EG20"/>
  <c r="EA20"/>
  <c r="EA339" s="1"/>
  <c r="EA340" s="1"/>
  <c r="DT20"/>
  <c r="DZ20"/>
  <c r="DZ339" s="1"/>
  <c r="DZ340" s="1"/>
  <c r="EF20"/>
  <c r="EX20"/>
  <c r="EK20"/>
  <c r="EK339" s="1"/>
  <c r="EK340" s="1"/>
  <c r="DV10"/>
  <c r="EH10"/>
  <c r="EB10"/>
  <c r="EB339" s="1"/>
  <c r="EB340" s="1"/>
  <c r="DR190"/>
  <c r="ED190"/>
  <c r="DX190"/>
  <c r="DX339" s="1"/>
  <c r="DX340" s="1"/>
  <c r="ER339"/>
  <c r="EX339" s="1"/>
</calcChain>
</file>

<file path=xl/sharedStrings.xml><?xml version="1.0" encoding="utf-8"?>
<sst xmlns="http://schemas.openxmlformats.org/spreadsheetml/2006/main" count="538" uniqueCount="429">
  <si>
    <t>№ п/п</t>
  </si>
  <si>
    <t>Наименование</t>
  </si>
  <si>
    <t>Норматив по жилью</t>
  </si>
  <si>
    <t>5 чел. - 18</t>
  </si>
  <si>
    <t>4 чел. - 19</t>
  </si>
  <si>
    <t>3 чел. - 20</t>
  </si>
  <si>
    <t>2 чел. - 21</t>
  </si>
  <si>
    <t>1 чел. - 33</t>
  </si>
  <si>
    <t>ЭОТ 2007</t>
  </si>
  <si>
    <t>Оплата по ЭОТ 2007</t>
  </si>
  <si>
    <t>на 1 м2</t>
  </si>
  <si>
    <t>5 чел.</t>
  </si>
  <si>
    <t>4 чел.</t>
  </si>
  <si>
    <t>3 чел.</t>
  </si>
  <si>
    <t>2 чел.</t>
  </si>
  <si>
    <t>1 чел.</t>
  </si>
  <si>
    <t>Александровский</t>
  </si>
  <si>
    <t>Александровский с/с</t>
  </si>
  <si>
    <t>с. Грушевское</t>
  </si>
  <si>
    <t>Калиновский с/с</t>
  </si>
  <si>
    <t>Круглолесский с/с</t>
  </si>
  <si>
    <t>Новокавказский с/с</t>
  </si>
  <si>
    <t>Саблинский с/с</t>
  </si>
  <si>
    <t>с. Северное</t>
  </si>
  <si>
    <t>Средненский с/с</t>
  </si>
  <si>
    <t>Андроповский</t>
  </si>
  <si>
    <t>Водораздельный с/с</t>
  </si>
  <si>
    <t>ст. Воровсколесская</t>
  </si>
  <si>
    <t>Казинский с/с</t>
  </si>
  <si>
    <t>Красноярский с/с</t>
  </si>
  <si>
    <t>с. Крымгереевское</t>
  </si>
  <si>
    <t>Курсавский с/с</t>
  </si>
  <si>
    <t>Куршавский с/с</t>
  </si>
  <si>
    <t>Новоянкульский с/с</t>
  </si>
  <si>
    <t>Солуно-Дмитриевский с/с</t>
  </si>
  <si>
    <t>с. Султан</t>
  </si>
  <si>
    <t>Янкульский с/с</t>
  </si>
  <si>
    <t>Апанасенковский</t>
  </si>
  <si>
    <t>Айгурский с/с</t>
  </si>
  <si>
    <t>с. Белые Копани</t>
  </si>
  <si>
    <t>с. Воздвиженское</t>
  </si>
  <si>
    <t>с. Вознесеновское</t>
  </si>
  <si>
    <t>Дербетовский с/с</t>
  </si>
  <si>
    <t>с. Дивное</t>
  </si>
  <si>
    <t>с. Киевка</t>
  </si>
  <si>
    <t>с. Малая Джалга</t>
  </si>
  <si>
    <t>с. Манычское</t>
  </si>
  <si>
    <t>с. Рагули</t>
  </si>
  <si>
    <t>Арзгирский</t>
  </si>
  <si>
    <t>Арзгирский с/с</t>
  </si>
  <si>
    <t>с. Каменная Балка</t>
  </si>
  <si>
    <t xml:space="preserve"> Новоромановский с/с</t>
  </si>
  <si>
    <t>с. Петропавловское</t>
  </si>
  <si>
    <t>с. Родниковское</t>
  </si>
  <si>
    <t>с. Садовое</t>
  </si>
  <si>
    <t>с. Серафимовское</t>
  </si>
  <si>
    <t>Чограйский с/с</t>
  </si>
  <si>
    <t>Благодарненский</t>
  </si>
  <si>
    <t>Александрийский с/с</t>
  </si>
  <si>
    <t>с. Алексеевское</t>
  </si>
  <si>
    <t>гор. Благодарный</t>
  </si>
  <si>
    <t>х. Большевик</t>
  </si>
  <si>
    <t>с. Бурлацкое</t>
  </si>
  <si>
    <t>с. Елизаветинское</t>
  </si>
  <si>
    <t>Каменнобалковский с/с</t>
  </si>
  <si>
    <t>Красноключевский с/с</t>
  </si>
  <si>
    <t>с. Мирное</t>
  </si>
  <si>
    <t>с. Сотниковское</t>
  </si>
  <si>
    <t>с. Спасское</t>
  </si>
  <si>
    <t>Ставропольский с/с</t>
  </si>
  <si>
    <t>с. Шишкино</t>
  </si>
  <si>
    <t>аул Эдельбай</t>
  </si>
  <si>
    <t>Буденновский</t>
  </si>
  <si>
    <t>с. Архангельское</t>
  </si>
  <si>
    <t>Архиповский с/с</t>
  </si>
  <si>
    <t>Искровский с/с</t>
  </si>
  <si>
    <t>Краснооктябрьский с/с</t>
  </si>
  <si>
    <t>Новожизненский с/с</t>
  </si>
  <si>
    <t>Орловский с/с</t>
  </si>
  <si>
    <t>Покойненский с/с</t>
  </si>
  <si>
    <t>с. Прасковея</t>
  </si>
  <si>
    <t>Преображенский с/с</t>
  </si>
  <si>
    <t>Стародубский с/с</t>
  </si>
  <si>
    <t>Терский с/с</t>
  </si>
  <si>
    <t>с. Толстово-Васюковское</t>
  </si>
  <si>
    <t>Томузловский с/с</t>
  </si>
  <si>
    <t>Георгиевский</t>
  </si>
  <si>
    <t>Балковский с/с</t>
  </si>
  <si>
    <t>ст. Георгиевская</t>
  </si>
  <si>
    <t xml:space="preserve">с. Краснокумское </t>
  </si>
  <si>
    <t>Крутоярский с/с</t>
  </si>
  <si>
    <t>ст. Лысогорская</t>
  </si>
  <si>
    <t>Незлобненский с/с</t>
  </si>
  <si>
    <t>пос. Новый</t>
  </si>
  <si>
    <t>с. Новозаведенное</t>
  </si>
  <si>
    <t>с.Обильное</t>
  </si>
  <si>
    <t>ст. Подгорная</t>
  </si>
  <si>
    <t>Ульяновский с/с</t>
  </si>
  <si>
    <t>Урухский с/с</t>
  </si>
  <si>
    <t>Шаумяновский с/с</t>
  </si>
  <si>
    <t xml:space="preserve"> Грачевский</t>
  </si>
  <si>
    <t>с. Бешпагир</t>
  </si>
  <si>
    <t>Грачевский с/с</t>
  </si>
  <si>
    <t>Красный с/с</t>
  </si>
  <si>
    <t>Кугультинский с/с</t>
  </si>
  <si>
    <t>Сергиевский с/с</t>
  </si>
  <si>
    <t>Спицевский с/с</t>
  </si>
  <si>
    <t>Старомарьевский с/с</t>
  </si>
  <si>
    <t>с. Тугулук</t>
  </si>
  <si>
    <t>Изобильненский</t>
  </si>
  <si>
    <t>ст. Баклановская</t>
  </si>
  <si>
    <t xml:space="preserve"> гор. Изобильный</t>
  </si>
  <si>
    <t>Каменнобродский с/с</t>
  </si>
  <si>
    <t>Московский с/с</t>
  </si>
  <si>
    <t>Новоизобильненский с/с</t>
  </si>
  <si>
    <t>ст. Новотроицкая</t>
  </si>
  <si>
    <t>Передовой с/с</t>
  </si>
  <si>
    <t>Подлужненский с/с</t>
  </si>
  <si>
    <t>с. Птичье</t>
  </si>
  <si>
    <t>Рождественский с/с</t>
  </si>
  <si>
    <t>пос. Рыздвяный</t>
  </si>
  <si>
    <t xml:space="preserve"> пос. Солнечнодольск</t>
  </si>
  <si>
    <t>х. Спорный</t>
  </si>
  <si>
    <t>Ставроизобильненский с/с</t>
  </si>
  <si>
    <t>с. Тищенское</t>
  </si>
  <si>
    <t>Ипатовский</t>
  </si>
  <si>
    <t>Большевистский с/с</t>
  </si>
  <si>
    <t>с. Большая Джалга</t>
  </si>
  <si>
    <t>с. Бурукшун</t>
  </si>
  <si>
    <t>Винодельненский с/с</t>
  </si>
  <si>
    <t>Добровольно-Васильевский с/с</t>
  </si>
  <si>
    <t>гор. Ипатово</t>
  </si>
  <si>
    <t>Золотаревский с/с</t>
  </si>
  <si>
    <t>Кевсалинский с/с</t>
  </si>
  <si>
    <t>Красочный с/с</t>
  </si>
  <si>
    <t>Леснодачненский с/с</t>
  </si>
  <si>
    <t>Лиманский с/с</t>
  </si>
  <si>
    <t>Мало-Барханчакский с/с</t>
  </si>
  <si>
    <t>Октябрьский с/с</t>
  </si>
  <si>
    <t>Первомайский с/с</t>
  </si>
  <si>
    <t>Советскорунный с/с</t>
  </si>
  <si>
    <t>Тахтинский с/с</t>
  </si>
  <si>
    <t xml:space="preserve"> Кировский</t>
  </si>
  <si>
    <t>Комсомольский с/с</t>
  </si>
  <si>
    <t>Новосредненский с/с</t>
  </si>
  <si>
    <t>пос. Фазанный</t>
  </si>
  <si>
    <t>Кочубеевский</t>
  </si>
  <si>
    <t>Балахоновский с/с</t>
  </si>
  <si>
    <t>Барсуковский с/с</t>
  </si>
  <si>
    <t>ст. Беломечетская</t>
  </si>
  <si>
    <t>Васильевский с/с</t>
  </si>
  <si>
    <t>Вревский с/с</t>
  </si>
  <si>
    <t>Георгиевский с/с</t>
  </si>
  <si>
    <t>Заветненский с/с</t>
  </si>
  <si>
    <t>Казьминский с/с</t>
  </si>
  <si>
    <t>с. Кочубеевское</t>
  </si>
  <si>
    <t>Мищенский с/с</t>
  </si>
  <si>
    <t>Надзорненский с/с</t>
  </si>
  <si>
    <t>Новодеревенский с/с</t>
  </si>
  <si>
    <t>Стародворцовский с/с</t>
  </si>
  <si>
    <t>Красногвардейский</t>
  </si>
  <si>
    <t>с. Дмитриевское</t>
  </si>
  <si>
    <t>Коммунаровский с/с</t>
  </si>
  <si>
    <t>с. Красногвардейское</t>
  </si>
  <si>
    <t>с. Ладовская Балка</t>
  </si>
  <si>
    <t>Медвеженский с/с</t>
  </si>
  <si>
    <t>с. Новомихайловское</t>
  </si>
  <si>
    <t>с. Покровское</t>
  </si>
  <si>
    <t>с. Преградное</t>
  </si>
  <si>
    <t>Привольненский с/с</t>
  </si>
  <si>
    <t>Родыковский с/с</t>
  </si>
  <si>
    <t>Штурмовский с/с</t>
  </si>
  <si>
    <t>Курский</t>
  </si>
  <si>
    <t>Балтийский с/с</t>
  </si>
  <si>
    <t>Галюгаевский с/с</t>
  </si>
  <si>
    <t>Кановский с/с</t>
  </si>
  <si>
    <t>Курский с/с</t>
  </si>
  <si>
    <t>Мирненский с/с</t>
  </si>
  <si>
    <t>Полтавский с/с</t>
  </si>
  <si>
    <t>Ростовановский с/с</t>
  </si>
  <si>
    <t>Рощинский с/с</t>
  </si>
  <si>
    <t>Русский с/с</t>
  </si>
  <si>
    <t>Серноводский с/с</t>
  </si>
  <si>
    <t>ст. Стодеревская</t>
  </si>
  <si>
    <t>с. Эдиссия</t>
  </si>
  <si>
    <t>Левокумский</t>
  </si>
  <si>
    <t>Бургун-Маджарский с/с</t>
  </si>
  <si>
    <t>Величаевский с/с</t>
  </si>
  <si>
    <t>Владимировский с/с</t>
  </si>
  <si>
    <t>Заринский с/с</t>
  </si>
  <si>
    <t>с. Левокумское</t>
  </si>
  <si>
    <t>Николо-Александровский с/с</t>
  </si>
  <si>
    <t>пос. Новокумский</t>
  </si>
  <si>
    <t>с. Правокумское</t>
  </si>
  <si>
    <t>с. Приозерское</t>
  </si>
  <si>
    <t>Турксадский с/с</t>
  </si>
  <si>
    <t>с. Урожайное</t>
  </si>
  <si>
    <t xml:space="preserve">Минераловодский </t>
  </si>
  <si>
    <t>пос. Анджиевский</t>
  </si>
  <si>
    <t>Гражданский с/с</t>
  </si>
  <si>
    <t>с. Греческое</t>
  </si>
  <si>
    <t>Левокумский с/с</t>
  </si>
  <si>
    <t>Ленинский с/с</t>
  </si>
  <si>
    <t>Марьино-Колодцевский с/с</t>
  </si>
  <si>
    <t>г. Минеральные Воды</t>
  </si>
  <si>
    <t>с. Нагутское</t>
  </si>
  <si>
    <t>Нижнеалександровский с/с</t>
  </si>
  <si>
    <t>Побегайловский с/с</t>
  </si>
  <si>
    <t>Прикумский с/с</t>
  </si>
  <si>
    <t>Перевальненский с/с</t>
  </si>
  <si>
    <t>Розовский с/с</t>
  </si>
  <si>
    <t>Нефтекумский</t>
  </si>
  <si>
    <t>с. Ачикулак</t>
  </si>
  <si>
    <t>Закумский с/с</t>
  </si>
  <si>
    <t>пос. Затеречный</t>
  </si>
  <si>
    <t>Зимнеставочный с/с</t>
  </si>
  <si>
    <t>Зункарский с/с</t>
  </si>
  <si>
    <t>Кара-Тюбинский с/с</t>
  </si>
  <si>
    <t>Каясулинский с/с</t>
  </si>
  <si>
    <t>Махмуд-Мектебский с/с</t>
  </si>
  <si>
    <t>г. Нефтекумск</t>
  </si>
  <si>
    <t>Новкус-Артезианский с/с</t>
  </si>
  <si>
    <t>Озек-Суатский с/с</t>
  </si>
  <si>
    <t>Тукуй-Мектебский с/с</t>
  </si>
  <si>
    <t>Новоалександровский</t>
  </si>
  <si>
    <t>Горьковский с/с</t>
  </si>
  <si>
    <t>Григорополисский с/с</t>
  </si>
  <si>
    <t>ст. Кармалиновская</t>
  </si>
  <si>
    <t>Краснозоринский с/с</t>
  </si>
  <si>
    <t>Красночервонный с/с</t>
  </si>
  <si>
    <t>г. Новоалександровск</t>
  </si>
  <si>
    <t>Присадовский с/с</t>
  </si>
  <si>
    <t>Радужский с/с</t>
  </si>
  <si>
    <t>Раздольненский с/с</t>
  </si>
  <si>
    <t>ст. Расшеватская</t>
  </si>
  <si>
    <t>Светлинский с/с</t>
  </si>
  <si>
    <t>Темижбекский с/с</t>
  </si>
  <si>
    <t xml:space="preserve">Новоселицкий </t>
  </si>
  <si>
    <t>с. Долиновка</t>
  </si>
  <si>
    <t>Журавский с/с</t>
  </si>
  <si>
    <t>с. Китаевское</t>
  </si>
  <si>
    <t>с. Новоселицкое</t>
  </si>
  <si>
    <t>с. Падинское</t>
  </si>
  <si>
    <t>с. Чернолесское</t>
  </si>
  <si>
    <t>Петровский</t>
  </si>
  <si>
    <t>с. Благодатное</t>
  </si>
  <si>
    <t>Высоцкий с/с</t>
  </si>
  <si>
    <t>с. Гофицкое</t>
  </si>
  <si>
    <t>Дон-Балковский с/с</t>
  </si>
  <si>
    <t>Константиновский с/с</t>
  </si>
  <si>
    <t>с. Николина Балка</t>
  </si>
  <si>
    <t>Прикалаусский с/с</t>
  </si>
  <si>
    <t>Просянский с/с</t>
  </si>
  <si>
    <t>Рогато-Балковский с/с</t>
  </si>
  <si>
    <t>г. Светлоград</t>
  </si>
  <si>
    <t>с. Сухая Буйвола</t>
  </si>
  <si>
    <t>Шангалинский с/с</t>
  </si>
  <si>
    <t>с. Шведино</t>
  </si>
  <si>
    <t>Предгорный</t>
  </si>
  <si>
    <t>ст. Бекешевская</t>
  </si>
  <si>
    <t>ст. Боргустанская</t>
  </si>
  <si>
    <t>Винсадский с/с</t>
  </si>
  <si>
    <t>Ессентукский с/с</t>
  </si>
  <si>
    <t>пос. Мирный</t>
  </si>
  <si>
    <t>Нежинский с/с</t>
  </si>
  <si>
    <t>Новоблагодарненский с/с</t>
  </si>
  <si>
    <t>Подкумский с/с</t>
  </si>
  <si>
    <t>Пригородный с/с</t>
  </si>
  <si>
    <t>Пятигорский с/с</t>
  </si>
  <si>
    <t>Суворовский с/с</t>
  </si>
  <si>
    <t>Тельмановский с/с</t>
  </si>
  <si>
    <t>Этокский с/с</t>
  </si>
  <si>
    <t>Юцкий с/с</t>
  </si>
  <si>
    <t>Яснополянский с/с</t>
  </si>
  <si>
    <t>Советский</t>
  </si>
  <si>
    <t>Восточный с/с</t>
  </si>
  <si>
    <t>с. Горькая Балка</t>
  </si>
  <si>
    <t>г. Зеленокумск</t>
  </si>
  <si>
    <t>Нинский с/с</t>
  </si>
  <si>
    <t>с. Отказное</t>
  </si>
  <si>
    <t>Правокумский с/с</t>
  </si>
  <si>
    <t>Солдато-Александровский с/с</t>
  </si>
  <si>
    <t>Степновский</t>
  </si>
  <si>
    <t>Богдановский с/с</t>
  </si>
  <si>
    <t>Варениковский с/с</t>
  </si>
  <si>
    <t>Верхнестепновский с/с</t>
  </si>
  <si>
    <t>Иргаклинский с/с</t>
  </si>
  <si>
    <t>Ольгинский с/с</t>
  </si>
  <si>
    <t>с. Соломенское</t>
  </si>
  <si>
    <t>Степновский с/с</t>
  </si>
  <si>
    <t>Труновский</t>
  </si>
  <si>
    <t>Безопасненский с/с</t>
  </si>
  <si>
    <t>Донской с/с</t>
  </si>
  <si>
    <t>Кировский с/с</t>
  </si>
  <si>
    <t>с. Новая Кугульта</t>
  </si>
  <si>
    <t>с. Подлесное</t>
  </si>
  <si>
    <t>Труновский с/с</t>
  </si>
  <si>
    <t xml:space="preserve">Туркменский </t>
  </si>
  <si>
    <t>с. Казгулак</t>
  </si>
  <si>
    <t>с. Камбулат</t>
  </si>
  <si>
    <t>Кендже-Кулакский с/с</t>
  </si>
  <si>
    <t>Красноманычский с/с</t>
  </si>
  <si>
    <t>Куликово-Копанский с/с</t>
  </si>
  <si>
    <t>Кучерлинский с/с</t>
  </si>
  <si>
    <t>Летнеставочный с/с</t>
  </si>
  <si>
    <t>с. Малые Ягуры</t>
  </si>
  <si>
    <t>Новокучерлинский с/с</t>
  </si>
  <si>
    <t>Овощинский с/с</t>
  </si>
  <si>
    <t>Шпаковский</t>
  </si>
  <si>
    <t>Верхнерусский с/с</t>
  </si>
  <si>
    <t>Деминский с/с</t>
  </si>
  <si>
    <t>Дубовский с/с</t>
  </si>
  <si>
    <t>г. Михайловск</t>
  </si>
  <si>
    <t>Надеждинский с/с</t>
  </si>
  <si>
    <t>ст. Новомарьевская</t>
  </si>
  <si>
    <t>Пелагиадский с/с</t>
  </si>
  <si>
    <t>Сенгилеевский с/с</t>
  </si>
  <si>
    <t>Татарский с/с</t>
  </si>
  <si>
    <t>Темнолесский с/с</t>
  </si>
  <si>
    <t>Цимлянский с/с</t>
  </si>
  <si>
    <t>гор. Буденновск</t>
  </si>
  <si>
    <t>гор. Георгиевск</t>
  </si>
  <si>
    <t>гор. Железноводск</t>
  </si>
  <si>
    <t>гор. Ессентуки</t>
  </si>
  <si>
    <t>гор. Кисловодск</t>
  </si>
  <si>
    <t>гор. Лермонтов</t>
  </si>
  <si>
    <t>гор. Невинномысск</t>
  </si>
  <si>
    <t>гор. Пятигорск</t>
  </si>
  <si>
    <t>гор. Ставрополь</t>
  </si>
  <si>
    <t>ЭОТ 2008</t>
  </si>
  <si>
    <t>1. Жилье</t>
  </si>
  <si>
    <t>Стандарт ЖКУ 2008 год многоквартирные дома</t>
  </si>
  <si>
    <t>по ЭОТ 2008г.</t>
  </si>
  <si>
    <t>по ЭОТ 2008 г.</t>
  </si>
  <si>
    <t>Стандарт ЖКУ 2008 частный сектор</t>
  </si>
  <si>
    <t>Оплата по ЭОТ 2009</t>
  </si>
  <si>
    <t>18м</t>
  </si>
  <si>
    <t>19м</t>
  </si>
  <si>
    <t>20 м</t>
  </si>
  <si>
    <t>21 м</t>
  </si>
  <si>
    <t>33 м</t>
  </si>
  <si>
    <t>5 чел</t>
  </si>
  <si>
    <t xml:space="preserve">Коммунальные услуги на человека на 2008 год </t>
  </si>
  <si>
    <t xml:space="preserve">Коммунальные услуги на человека на 2009 год </t>
  </si>
  <si>
    <t>КОММУНАЛЬНЫЕ УСЛУГИ 2009 год</t>
  </si>
  <si>
    <t xml:space="preserve">для  семей </t>
  </si>
  <si>
    <r>
      <t xml:space="preserve"> Твердые бытовые отходы   </t>
    </r>
    <r>
      <rPr>
        <b/>
        <sz val="10"/>
        <rFont val="Arial"/>
        <family val="2"/>
        <charset val="204"/>
      </rPr>
      <t>2009 год</t>
    </r>
  </si>
  <si>
    <t>ТБО  на 1м2</t>
  </si>
  <si>
    <t>ПРЕДЕЛЬНЫЙ ИНДЕКС изменения размера платы граждан за коммунальные услуги на 2009 год , %</t>
  </si>
  <si>
    <t xml:space="preserve">ОПЛАТА с человека за коммунальные услуги по тарифам 2009года с учетом роста цен </t>
  </si>
  <si>
    <t>на разные группы семей (без ТБО и отопления)</t>
  </si>
  <si>
    <t>на 1 м2 на человека( без ТБО и отопления)</t>
  </si>
  <si>
    <t>проверка</t>
  </si>
  <si>
    <r>
      <t xml:space="preserve">КОММУНАЛЬНЫЕ УСЛУГИ  </t>
    </r>
    <r>
      <rPr>
        <b/>
        <sz val="10"/>
        <rFont val="Arial"/>
        <family val="2"/>
        <charset val="204"/>
      </rPr>
      <t>2009 год</t>
    </r>
  </si>
  <si>
    <t>КОММУНАЛЬНЫЕ УСЛУГИ(без отопления) + ОТОПЛЕНИЕ + ТБО +  ЖИЛИЩНЫЕ УСЛУГИ   на 1 м2</t>
  </si>
  <si>
    <t>В среднем по СК</t>
  </si>
  <si>
    <t>5 чел 18м</t>
  </si>
  <si>
    <t>4 чел.-19</t>
  </si>
  <si>
    <t>3 чел.-20</t>
  </si>
  <si>
    <t>2 чел. -21</t>
  </si>
  <si>
    <t>1 чел. 33</t>
  </si>
  <si>
    <t>Численность проживающих</t>
  </si>
  <si>
    <t>с. Апанасенковское Мн.есть</t>
  </si>
  <si>
    <t xml:space="preserve">Предельные максим. Индексы изм.  тарифов на комм. услуги по пост. 52/2 </t>
  </si>
  <si>
    <t>Соцнорма 2011</t>
  </si>
  <si>
    <t>Плата 2010</t>
  </si>
  <si>
    <t>Плата 2011</t>
  </si>
  <si>
    <t>Норматив потребления 2011</t>
  </si>
  <si>
    <t xml:space="preserve">тариф на 2010              </t>
  </si>
  <si>
    <t>тариф на 2011               К-1,0</t>
  </si>
  <si>
    <t xml:space="preserve">Оплата по </t>
  </si>
  <si>
    <t>тариф 2011</t>
  </si>
  <si>
    <t>Оплата 2011</t>
  </si>
  <si>
    <t>тариф 2011 г.</t>
  </si>
  <si>
    <t xml:space="preserve">Коммунальные услуги на человека на 2011 год </t>
  </si>
  <si>
    <t>Горнозаводской с/с ЖКХКир</t>
  </si>
  <si>
    <t>Советский с/с   ЖКХ Кир</t>
  </si>
  <si>
    <t>гор. Новопавловск ЖКХ Кир</t>
  </si>
  <si>
    <t>Старопавловский с/с ЖКХ Кир</t>
  </si>
  <si>
    <t>ст. Марьинская ЖКХ Кир</t>
  </si>
  <si>
    <t>Зольский с/с вода Нептун</t>
  </si>
  <si>
    <t>Ивановский с/с ВК Невинном</t>
  </si>
  <si>
    <t>Новомаякский с/с КрайВК договорная</t>
  </si>
  <si>
    <t xml:space="preserve">Усть-Невинский с/с (вода техн </t>
  </si>
  <si>
    <t>К1,1</t>
  </si>
  <si>
    <t>К =1,14</t>
  </si>
  <si>
    <t>К=1,1</t>
  </si>
  <si>
    <t>К=1,15</t>
  </si>
  <si>
    <t>Количество семей, получивших субсидии</t>
  </si>
  <si>
    <t>Отопление от котельной рублей на 1м2 2010 год</t>
  </si>
  <si>
    <t>2. Горячее водоснабжение ГАЗОВОЕ</t>
  </si>
  <si>
    <t>3. Холодное водоснабжение</t>
  </si>
  <si>
    <t>4. Централизованное водоотведение</t>
  </si>
  <si>
    <t>5. Вывоз твердых бытовых отходов</t>
  </si>
  <si>
    <t>6. Сетевой газ для пищеприготовления</t>
  </si>
  <si>
    <t>7. Электроэнергия</t>
  </si>
  <si>
    <t>2 чел-24м</t>
  </si>
  <si>
    <t>1 чел - 42м</t>
  </si>
  <si>
    <t>зом</t>
  </si>
  <si>
    <t>Оплата</t>
  </si>
  <si>
    <t>ЧАСТНЫЙ СЕКТОР на  год</t>
  </si>
  <si>
    <t>1.Отопление газом</t>
  </si>
  <si>
    <t xml:space="preserve">Форма для средневзвешенного краевого стандарта </t>
  </si>
  <si>
    <t>тариф 2012</t>
  </si>
  <si>
    <t>ИСПОЛЬЗОВАТЬ ДЛЯ ПОСТАНОВЛЕНИЯ на 2012 г</t>
  </si>
  <si>
    <t xml:space="preserve">на 1 чел.проживающего в семье </t>
  </si>
  <si>
    <t>из 5 чел</t>
  </si>
  <si>
    <t>из 4 чел</t>
  </si>
  <si>
    <t>из 3 чел</t>
  </si>
  <si>
    <t>из 2 чел</t>
  </si>
  <si>
    <t>из 1 чел</t>
  </si>
  <si>
    <t>стоиммость коммунальных услуг на человека в месяц, проживающего в семье из</t>
  </si>
  <si>
    <t xml:space="preserve"> 5  человек </t>
  </si>
  <si>
    <t xml:space="preserve"> 3 человек</t>
  </si>
  <si>
    <t xml:space="preserve"> 4 человек</t>
  </si>
  <si>
    <t xml:space="preserve">2 человек </t>
  </si>
  <si>
    <t xml:space="preserve">1 человека </t>
  </si>
  <si>
    <t xml:space="preserve">Норматив потребления </t>
  </si>
  <si>
    <t xml:space="preserve">тариф на  </t>
  </si>
  <si>
    <t xml:space="preserve">тариф </t>
  </si>
  <si>
    <t xml:space="preserve">Оплата </t>
  </si>
  <si>
    <t>Норматив потребления</t>
  </si>
  <si>
    <t xml:space="preserve">Оплата по тар </t>
  </si>
  <si>
    <t xml:space="preserve">Оплата  </t>
  </si>
  <si>
    <t>Отопление газом  рублей на 1 м2</t>
  </si>
  <si>
    <t xml:space="preserve">нормативы потребления </t>
  </si>
  <si>
    <t>тариф .</t>
  </si>
  <si>
    <t>2014 год</t>
  </si>
  <si>
    <t xml:space="preserve">пос. Щелкан </t>
  </si>
</sst>
</file>

<file path=xl/styles.xml><?xml version="1.0" encoding="utf-8"?>
<styleSheet xmlns="http://schemas.openxmlformats.org/spreadsheetml/2006/main">
  <numFmts count="6">
    <numFmt numFmtId="164" formatCode="#,##0.0000"/>
    <numFmt numFmtId="165" formatCode="#,##0.0"/>
    <numFmt numFmtId="166" formatCode="0.0000"/>
    <numFmt numFmtId="167" formatCode="#,##0.000"/>
    <numFmt numFmtId="168" formatCode="#,##0.00000"/>
    <numFmt numFmtId="169" formatCode="0.00000"/>
  </numFmts>
  <fonts count="12">
    <font>
      <sz val="10"/>
      <name val="Arial"/>
    </font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2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3" xfId="0" applyFont="1" applyFill="1" applyBorder="1"/>
    <xf numFmtId="4" fontId="3" fillId="0" borderId="4" xfId="0" applyNumberFormat="1" applyFont="1" applyFill="1" applyBorder="1" applyAlignment="1">
      <alignment wrapText="1"/>
    </xf>
    <xf numFmtId="4" fontId="3" fillId="0" borderId="5" xfId="0" applyNumberFormat="1" applyFont="1" applyFill="1" applyBorder="1"/>
    <xf numFmtId="4" fontId="3" fillId="0" borderId="6" xfId="0" applyNumberFormat="1" applyFont="1" applyFill="1" applyBorder="1" applyAlignment="1">
      <alignment wrapText="1"/>
    </xf>
    <xf numFmtId="4" fontId="3" fillId="0" borderId="7" xfId="0" applyNumberFormat="1" applyFont="1" applyFill="1" applyBorder="1" applyAlignment="1">
      <alignment wrapText="1"/>
    </xf>
    <xf numFmtId="4" fontId="3" fillId="0" borderId="8" xfId="0" applyNumberFormat="1" applyFont="1" applyFill="1" applyBorder="1" applyAlignment="1">
      <alignment wrapText="1"/>
    </xf>
    <xf numFmtId="4" fontId="3" fillId="0" borderId="9" xfId="0" applyNumberFormat="1" applyFont="1" applyFill="1" applyBorder="1" applyAlignment="1">
      <alignment wrapText="1"/>
    </xf>
    <xf numFmtId="4" fontId="3" fillId="0" borderId="10" xfId="0" applyNumberFormat="1" applyFont="1" applyFill="1" applyBorder="1" applyAlignment="1">
      <alignment wrapText="1"/>
    </xf>
    <xf numFmtId="4" fontId="3" fillId="0" borderId="11" xfId="0" applyNumberFormat="1" applyFont="1" applyFill="1" applyBorder="1" applyAlignment="1">
      <alignment wrapText="1"/>
    </xf>
    <xf numFmtId="4" fontId="3" fillId="0" borderId="12" xfId="0" applyNumberFormat="1" applyFont="1" applyFill="1" applyBorder="1" applyAlignment="1">
      <alignment wrapText="1"/>
    </xf>
    <xf numFmtId="164" fontId="3" fillId="0" borderId="12" xfId="0" applyNumberFormat="1" applyFont="1" applyFill="1" applyBorder="1"/>
    <xf numFmtId="4" fontId="3" fillId="0" borderId="12" xfId="0" applyNumberFormat="1" applyFont="1" applyFill="1" applyBorder="1"/>
    <xf numFmtId="2" fontId="2" fillId="0" borderId="0" xfId="0" applyNumberFormat="1" applyFont="1" applyFill="1"/>
    <xf numFmtId="4" fontId="3" fillId="0" borderId="13" xfId="0" applyNumberFormat="1" applyFont="1" applyFill="1" applyBorder="1" applyAlignment="1">
      <alignment wrapText="1"/>
    </xf>
    <xf numFmtId="2" fontId="0" fillId="0" borderId="0" xfId="0" applyNumberFormat="1" applyFill="1"/>
    <xf numFmtId="0" fontId="3" fillId="0" borderId="14" xfId="0" applyFont="1" applyFill="1" applyBorder="1"/>
    <xf numFmtId="0" fontId="3" fillId="0" borderId="14" xfId="0" applyFont="1" applyFill="1" applyBorder="1" applyAlignment="1">
      <alignment wrapText="1"/>
    </xf>
    <xf numFmtId="0" fontId="3" fillId="0" borderId="15" xfId="0" applyFont="1" applyFill="1" applyBorder="1"/>
    <xf numFmtId="0" fontId="3" fillId="0" borderId="2" xfId="0" applyFont="1" applyFill="1" applyBorder="1"/>
    <xf numFmtId="0" fontId="3" fillId="0" borderId="16" xfId="0" applyFont="1" applyFill="1" applyBorder="1"/>
    <xf numFmtId="0" fontId="3" fillId="0" borderId="12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3" fillId="0" borderId="7" xfId="0" applyFont="1" applyFill="1" applyBorder="1" applyAlignment="1">
      <alignment wrapText="1"/>
    </xf>
    <xf numFmtId="4" fontId="0" fillId="0" borderId="4" xfId="0" applyNumberFormat="1" applyFill="1" applyBorder="1" applyAlignment="1">
      <alignment wrapText="1"/>
    </xf>
    <xf numFmtId="165" fontId="3" fillId="0" borderId="5" xfId="0" applyNumberFormat="1" applyFont="1" applyFill="1" applyBorder="1" applyAlignment="1">
      <alignment horizontal="center" wrapText="1"/>
    </xf>
    <xf numFmtId="165" fontId="3" fillId="0" borderId="6" xfId="0" applyNumberFormat="1" applyFont="1" applyFill="1" applyBorder="1" applyAlignment="1">
      <alignment wrapText="1"/>
    </xf>
    <xf numFmtId="165" fontId="3" fillId="0" borderId="12" xfId="0" applyNumberFormat="1" applyFont="1" applyFill="1" applyBorder="1" applyAlignment="1">
      <alignment wrapText="1"/>
    </xf>
    <xf numFmtId="165" fontId="3" fillId="0" borderId="7" xfId="0" applyNumberFormat="1" applyFont="1" applyFill="1" applyBorder="1" applyAlignment="1">
      <alignment wrapText="1"/>
    </xf>
    <xf numFmtId="165" fontId="3" fillId="0" borderId="5" xfId="0" applyNumberFormat="1" applyFont="1" applyFill="1" applyBorder="1" applyAlignment="1">
      <alignment wrapText="1"/>
    </xf>
    <xf numFmtId="0" fontId="0" fillId="0" borderId="0" xfId="0" applyFill="1"/>
    <xf numFmtId="4" fontId="0" fillId="0" borderId="0" xfId="0" applyNumberFormat="1" applyFill="1"/>
    <xf numFmtId="0" fontId="2" fillId="0" borderId="0" xfId="0" applyFont="1" applyFill="1"/>
    <xf numFmtId="0" fontId="3" fillId="0" borderId="0" xfId="0" applyFont="1" applyFill="1"/>
    <xf numFmtId="0" fontId="3" fillId="0" borderId="17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3" fillId="0" borderId="19" xfId="0" applyFont="1" applyFill="1" applyBorder="1" applyAlignment="1">
      <alignment wrapText="1"/>
    </xf>
    <xf numFmtId="4" fontId="3" fillId="0" borderId="20" xfId="0" applyNumberFormat="1" applyFont="1" applyFill="1" applyBorder="1" applyAlignment="1">
      <alignment wrapText="1"/>
    </xf>
    <xf numFmtId="169" fontId="3" fillId="0" borderId="18" xfId="0" applyNumberFormat="1" applyFont="1" applyFill="1" applyBorder="1" applyAlignment="1">
      <alignment wrapText="1"/>
    </xf>
    <xf numFmtId="4" fontId="3" fillId="0" borderId="19" xfId="0" applyNumberFormat="1" applyFont="1" applyFill="1" applyBorder="1" applyAlignment="1">
      <alignment wrapText="1"/>
    </xf>
    <xf numFmtId="165" fontId="3" fillId="0" borderId="21" xfId="0" applyNumberFormat="1" applyFont="1" applyFill="1" applyBorder="1" applyAlignment="1">
      <alignment horizontal="center" wrapText="1"/>
    </xf>
    <xf numFmtId="165" fontId="3" fillId="0" borderId="20" xfId="0" applyNumberFormat="1" applyFont="1" applyFill="1" applyBorder="1" applyAlignment="1">
      <alignment wrapText="1"/>
    </xf>
    <xf numFmtId="165" fontId="3" fillId="0" borderId="18" xfId="0" applyNumberFormat="1" applyFont="1" applyFill="1" applyBorder="1" applyAlignment="1">
      <alignment wrapText="1"/>
    </xf>
    <xf numFmtId="165" fontId="3" fillId="0" borderId="19" xfId="0" applyNumberFormat="1" applyFont="1" applyFill="1" applyBorder="1" applyAlignment="1">
      <alignment wrapText="1"/>
    </xf>
    <xf numFmtId="165" fontId="3" fillId="0" borderId="21" xfId="0" applyNumberFormat="1" applyFont="1" applyFill="1" applyBorder="1" applyAlignment="1">
      <alignment wrapText="1"/>
    </xf>
    <xf numFmtId="0" fontId="3" fillId="0" borderId="16" xfId="0" applyFont="1" applyFill="1" applyBorder="1" applyAlignment="1">
      <alignment wrapText="1"/>
    </xf>
    <xf numFmtId="169" fontId="3" fillId="0" borderId="12" xfId="0" applyNumberFormat="1" applyFont="1" applyFill="1" applyBorder="1" applyAlignment="1">
      <alignment wrapText="1"/>
    </xf>
    <xf numFmtId="4" fontId="3" fillId="0" borderId="0" xfId="0" applyNumberFormat="1" applyFont="1" applyFill="1"/>
    <xf numFmtId="2" fontId="3" fillId="0" borderId="0" xfId="0" applyNumberFormat="1" applyFont="1" applyFill="1"/>
    <xf numFmtId="164" fontId="3" fillId="0" borderId="4" xfId="0" applyNumberFormat="1" applyFont="1" applyFill="1" applyBorder="1" applyAlignment="1">
      <alignment wrapText="1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4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3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2" fillId="0" borderId="41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29" xfId="0" applyFont="1" applyFill="1" applyBorder="1" applyAlignment="1">
      <alignment horizontal="center" wrapText="1"/>
    </xf>
    <xf numFmtId="0" fontId="5" fillId="0" borderId="42" xfId="0" applyFont="1" applyFill="1" applyBorder="1" applyAlignment="1">
      <alignment horizontal="center" wrapText="1"/>
    </xf>
    <xf numFmtId="0" fontId="5" fillId="0" borderId="50" xfId="0" applyFont="1" applyFill="1" applyBorder="1" applyAlignment="1">
      <alignment horizontal="center" wrapText="1"/>
    </xf>
    <xf numFmtId="0" fontId="2" fillId="0" borderId="37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 wrapText="1"/>
    </xf>
    <xf numFmtId="0" fontId="2" fillId="0" borderId="38" xfId="0" applyFont="1" applyFill="1" applyBorder="1" applyAlignment="1">
      <alignment horizontal="center" wrapText="1"/>
    </xf>
    <xf numFmtId="0" fontId="2" fillId="0" borderId="40" xfId="0" applyFont="1" applyFill="1" applyBorder="1" applyAlignment="1">
      <alignment horizontal="center" wrapText="1"/>
    </xf>
    <xf numFmtId="0" fontId="2" fillId="0" borderId="39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horizontal="center" wrapText="1"/>
    </xf>
    <xf numFmtId="1" fontId="2" fillId="0" borderId="38" xfId="0" applyNumberFormat="1" applyFont="1" applyFill="1" applyBorder="1" applyAlignment="1">
      <alignment horizontal="center" wrapText="1"/>
    </xf>
    <xf numFmtId="0" fontId="2" fillId="0" borderId="50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2" fillId="0" borderId="53" xfId="0" applyFont="1" applyFill="1" applyBorder="1" applyAlignment="1">
      <alignment wrapText="1"/>
    </xf>
    <xf numFmtId="0" fontId="3" fillId="0" borderId="54" xfId="0" applyFont="1" applyFill="1" applyBorder="1" applyAlignment="1">
      <alignment wrapText="1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4" fontId="0" fillId="0" borderId="55" xfId="0" applyNumberFormat="1" applyFill="1" applyBorder="1" applyAlignment="1">
      <alignment wrapText="1"/>
    </xf>
    <xf numFmtId="4" fontId="0" fillId="0" borderId="11" xfId="0" applyNumberFormat="1" applyFill="1" applyBorder="1" applyAlignment="1">
      <alignment wrapText="1"/>
    </xf>
    <xf numFmtId="4" fontId="3" fillId="0" borderId="56" xfId="0" applyNumberFormat="1" applyFont="1" applyFill="1" applyBorder="1" applyAlignment="1">
      <alignment wrapText="1"/>
    </xf>
    <xf numFmtId="4" fontId="3" fillId="0" borderId="54" xfId="0" applyNumberFormat="1" applyFont="1" applyFill="1" applyBorder="1" applyAlignment="1">
      <alignment wrapText="1"/>
    </xf>
    <xf numFmtId="4" fontId="3" fillId="0" borderId="55" xfId="0" applyNumberFormat="1" applyFont="1" applyFill="1" applyBorder="1" applyAlignment="1">
      <alignment wrapText="1"/>
    </xf>
    <xf numFmtId="4" fontId="3" fillId="0" borderId="57" xfId="0" applyNumberFormat="1" applyFont="1" applyFill="1" applyBorder="1" applyAlignment="1">
      <alignment wrapText="1"/>
    </xf>
    <xf numFmtId="4" fontId="3" fillId="0" borderId="53" xfId="0" applyNumberFormat="1" applyFont="1" applyFill="1" applyBorder="1" applyAlignment="1">
      <alignment wrapText="1"/>
    </xf>
    <xf numFmtId="4" fontId="3" fillId="0" borderId="58" xfId="0" applyNumberFormat="1" applyFont="1" applyFill="1" applyBorder="1" applyAlignment="1">
      <alignment wrapText="1"/>
    </xf>
    <xf numFmtId="166" fontId="3" fillId="0" borderId="54" xfId="0" applyNumberFormat="1" applyFont="1" applyFill="1" applyBorder="1" applyAlignment="1">
      <alignment wrapText="1"/>
    </xf>
    <xf numFmtId="3" fontId="2" fillId="0" borderId="55" xfId="0" applyNumberFormat="1" applyFont="1" applyFill="1" applyBorder="1" applyAlignment="1">
      <alignment horizontal="center" wrapText="1"/>
    </xf>
    <xf numFmtId="3" fontId="2" fillId="0" borderId="56" xfId="0" applyNumberFormat="1" applyFont="1" applyFill="1" applyBorder="1" applyAlignment="1">
      <alignment horizontal="center" wrapText="1"/>
    </xf>
    <xf numFmtId="3" fontId="2" fillId="0" borderId="54" xfId="0" applyNumberFormat="1" applyFont="1" applyFill="1" applyBorder="1" applyAlignment="1">
      <alignment horizontal="center" wrapText="1"/>
    </xf>
    <xf numFmtId="3" fontId="2" fillId="0" borderId="13" xfId="0" applyNumberFormat="1" applyFont="1" applyFill="1" applyBorder="1" applyAlignment="1">
      <alignment horizontal="center" wrapText="1"/>
    </xf>
    <xf numFmtId="164" fontId="3" fillId="0" borderId="12" xfId="0" applyNumberFormat="1" applyFont="1" applyFill="1" applyBorder="1" applyAlignment="1">
      <alignment wrapText="1"/>
    </xf>
    <xf numFmtId="2" fontId="3" fillId="0" borderId="5" xfId="0" applyNumberFormat="1" applyFont="1" applyFill="1" applyBorder="1"/>
    <xf numFmtId="4" fontId="3" fillId="0" borderId="5" xfId="0" applyNumberFormat="1" applyFont="1" applyFill="1" applyBorder="1" applyAlignment="1">
      <alignment wrapText="1"/>
    </xf>
    <xf numFmtId="4" fontId="3" fillId="0" borderId="14" xfId="0" applyNumberFormat="1" applyFont="1" applyFill="1" applyBorder="1" applyAlignment="1">
      <alignment wrapText="1"/>
    </xf>
    <xf numFmtId="4" fontId="9" fillId="0" borderId="5" xfId="0" applyNumberFormat="1" applyFont="1" applyFill="1" applyBorder="1" applyAlignment="1">
      <alignment wrapText="1"/>
    </xf>
    <xf numFmtId="166" fontId="3" fillId="0" borderId="12" xfId="0" applyNumberFormat="1" applyFont="1" applyFill="1" applyBorder="1" applyAlignment="1">
      <alignment wrapText="1"/>
    </xf>
    <xf numFmtId="0" fontId="3" fillId="0" borderId="59" xfId="0" applyFont="1" applyFill="1" applyBorder="1" applyAlignment="1">
      <alignment wrapText="1"/>
    </xf>
    <xf numFmtId="0" fontId="3" fillId="0" borderId="47" xfId="0" applyFont="1" applyFill="1" applyBorder="1" applyAlignment="1">
      <alignment wrapText="1"/>
    </xf>
    <xf numFmtId="0" fontId="3" fillId="0" borderId="8" xfId="0" applyFont="1" applyFill="1" applyBorder="1" applyAlignment="1">
      <alignment wrapText="1"/>
    </xf>
    <xf numFmtId="0" fontId="3" fillId="0" borderId="48" xfId="0" applyFont="1" applyFill="1" applyBorder="1" applyAlignment="1">
      <alignment wrapText="1"/>
    </xf>
    <xf numFmtId="4" fontId="3" fillId="0" borderId="49" xfId="0" applyNumberFormat="1" applyFont="1" applyFill="1" applyBorder="1" applyAlignment="1">
      <alignment wrapText="1"/>
    </xf>
    <xf numFmtId="4" fontId="3" fillId="0" borderId="47" xfId="0" applyNumberFormat="1" applyFont="1" applyFill="1" applyBorder="1" applyAlignment="1">
      <alignment wrapText="1"/>
    </xf>
    <xf numFmtId="4" fontId="3" fillId="0" borderId="48" xfId="0" applyNumberFormat="1" applyFont="1" applyFill="1" applyBorder="1" applyAlignment="1">
      <alignment wrapText="1"/>
    </xf>
    <xf numFmtId="4" fontId="3" fillId="0" borderId="60" xfId="0" applyNumberFormat="1" applyFont="1" applyFill="1" applyBorder="1" applyAlignment="1">
      <alignment wrapText="1"/>
    </xf>
    <xf numFmtId="166" fontId="3" fillId="0" borderId="47" xfId="0" applyNumberFormat="1" applyFont="1" applyFill="1" applyBorder="1" applyAlignment="1">
      <alignment wrapText="1"/>
    </xf>
    <xf numFmtId="4" fontId="3" fillId="0" borderId="18" xfId="0" applyNumberFormat="1" applyFont="1" applyFill="1" applyBorder="1" applyAlignment="1">
      <alignment wrapText="1"/>
    </xf>
    <xf numFmtId="165" fontId="3" fillId="0" borderId="60" xfId="0" applyNumberFormat="1" applyFont="1" applyFill="1" applyBorder="1" applyAlignment="1">
      <alignment horizontal="center" wrapText="1"/>
    </xf>
    <xf numFmtId="165" fontId="3" fillId="0" borderId="49" xfId="0" applyNumberFormat="1" applyFont="1" applyFill="1" applyBorder="1" applyAlignment="1">
      <alignment wrapText="1"/>
    </xf>
    <xf numFmtId="165" fontId="3" fillId="0" borderId="47" xfId="0" applyNumberFormat="1" applyFont="1" applyFill="1" applyBorder="1" applyAlignment="1">
      <alignment wrapText="1"/>
    </xf>
    <xf numFmtId="165" fontId="3" fillId="0" borderId="48" xfId="0" applyNumberFormat="1" applyFont="1" applyFill="1" applyBorder="1" applyAlignment="1">
      <alignment wrapText="1"/>
    </xf>
    <xf numFmtId="165" fontId="3" fillId="0" borderId="60" xfId="0" applyNumberFormat="1" applyFont="1" applyFill="1" applyBorder="1" applyAlignment="1">
      <alignment wrapText="1"/>
    </xf>
    <xf numFmtId="0" fontId="3" fillId="0" borderId="61" xfId="0" applyFont="1" applyFill="1" applyBorder="1" applyAlignment="1">
      <alignment wrapText="1"/>
    </xf>
    <xf numFmtId="0" fontId="3" fillId="0" borderId="9" xfId="0" applyFont="1" applyFill="1" applyBorder="1" applyAlignment="1">
      <alignment wrapText="1"/>
    </xf>
    <xf numFmtId="0" fontId="3" fillId="0" borderId="62" xfId="0" applyFont="1" applyFill="1" applyBorder="1" applyAlignment="1">
      <alignment wrapText="1"/>
    </xf>
    <xf numFmtId="4" fontId="3" fillId="0" borderId="61" xfId="0" applyNumberFormat="1" applyFont="1" applyFill="1" applyBorder="1" applyAlignment="1">
      <alignment wrapText="1"/>
    </xf>
    <xf numFmtId="4" fontId="3" fillId="0" borderId="62" xfId="0" applyNumberFormat="1" applyFont="1" applyFill="1" applyBorder="1" applyAlignment="1">
      <alignment wrapText="1"/>
    </xf>
    <xf numFmtId="166" fontId="3" fillId="0" borderId="61" xfId="0" applyNumberFormat="1" applyFont="1" applyFill="1" applyBorder="1" applyAlignment="1">
      <alignment wrapText="1"/>
    </xf>
    <xf numFmtId="165" fontId="3" fillId="0" borderId="57" xfId="0" applyNumberFormat="1" applyFont="1" applyFill="1" applyBorder="1" applyAlignment="1">
      <alignment horizontal="center" wrapText="1"/>
    </xf>
    <xf numFmtId="165" fontId="3" fillId="0" borderId="58" xfId="0" applyNumberFormat="1" applyFont="1" applyFill="1" applyBorder="1" applyAlignment="1">
      <alignment wrapText="1"/>
    </xf>
    <xf numFmtId="165" fontId="3" fillId="0" borderId="61" xfId="0" applyNumberFormat="1" applyFont="1" applyFill="1" applyBorder="1" applyAlignment="1">
      <alignment wrapText="1"/>
    </xf>
    <xf numFmtId="165" fontId="3" fillId="0" borderId="62" xfId="0" applyNumberFormat="1" applyFont="1" applyFill="1" applyBorder="1" applyAlignment="1">
      <alignment wrapText="1"/>
    </xf>
    <xf numFmtId="165" fontId="3" fillId="0" borderId="57" xfId="0" applyNumberFormat="1" applyFont="1" applyFill="1" applyBorder="1" applyAlignment="1">
      <alignment wrapText="1"/>
    </xf>
    <xf numFmtId="0" fontId="3" fillId="0" borderId="53" xfId="0" applyFont="1" applyFill="1" applyBorder="1" applyAlignment="1">
      <alignment wrapText="1"/>
    </xf>
    <xf numFmtId="4" fontId="3" fillId="0" borderId="21" xfId="0" applyNumberFormat="1" applyFont="1" applyFill="1" applyBorder="1" applyAlignment="1">
      <alignment wrapText="1"/>
    </xf>
    <xf numFmtId="166" fontId="3" fillId="0" borderId="18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165" fontId="3" fillId="0" borderId="55" xfId="0" applyNumberFormat="1" applyFont="1" applyFill="1" applyBorder="1" applyAlignment="1">
      <alignment horizontal="center" wrapText="1"/>
    </xf>
    <xf numFmtId="165" fontId="3" fillId="0" borderId="56" xfId="0" applyNumberFormat="1" applyFont="1" applyFill="1" applyBorder="1" applyAlignment="1">
      <alignment wrapText="1"/>
    </xf>
    <xf numFmtId="165" fontId="3" fillId="0" borderId="54" xfId="0" applyNumberFormat="1" applyFont="1" applyFill="1" applyBorder="1" applyAlignment="1">
      <alignment wrapText="1"/>
    </xf>
    <xf numFmtId="165" fontId="3" fillId="0" borderId="13" xfId="0" applyNumberFormat="1" applyFont="1" applyFill="1" applyBorder="1" applyAlignment="1">
      <alignment wrapText="1"/>
    </xf>
    <xf numFmtId="165" fontId="3" fillId="0" borderId="55" xfId="0" applyNumberFormat="1" applyFont="1" applyFill="1" applyBorder="1" applyAlignment="1">
      <alignment wrapText="1"/>
    </xf>
    <xf numFmtId="4" fontId="0" fillId="0" borderId="9" xfId="0" applyNumberFormat="1" applyFill="1" applyBorder="1" applyAlignment="1">
      <alignment wrapText="1"/>
    </xf>
    <xf numFmtId="2" fontId="3" fillId="0" borderId="12" xfId="0" applyNumberFormat="1" applyFont="1" applyFill="1" applyBorder="1" applyAlignment="1">
      <alignment wrapText="1"/>
    </xf>
    <xf numFmtId="0" fontId="3" fillId="0" borderId="15" xfId="0" applyFont="1" applyFill="1" applyBorder="1" applyAlignment="1">
      <alignment wrapText="1"/>
    </xf>
    <xf numFmtId="0" fontId="2" fillId="0" borderId="63" xfId="0" applyFont="1" applyFill="1" applyBorder="1" applyAlignment="1">
      <alignment wrapText="1"/>
    </xf>
    <xf numFmtId="167" fontId="3" fillId="0" borderId="12" xfId="0" applyNumberFormat="1" applyFont="1" applyFill="1" applyBorder="1" applyAlignment="1">
      <alignment wrapText="1"/>
    </xf>
    <xf numFmtId="4" fontId="7" fillId="0" borderId="4" xfId="0" applyNumberFormat="1" applyFont="1" applyFill="1" applyBorder="1" applyAlignment="1">
      <alignment wrapText="1"/>
    </xf>
    <xf numFmtId="167" fontId="3" fillId="0" borderId="18" xfId="0" applyNumberFormat="1" applyFont="1" applyFill="1" applyBorder="1" applyAlignment="1">
      <alignment wrapText="1"/>
    </xf>
    <xf numFmtId="0" fontId="2" fillId="0" borderId="63" xfId="0" applyFont="1" applyFill="1" applyBorder="1" applyAlignment="1">
      <alignment horizontal="left" wrapText="1"/>
    </xf>
    <xf numFmtId="4" fontId="3" fillId="0" borderId="43" xfId="0" applyNumberFormat="1" applyFont="1" applyFill="1" applyBorder="1" applyAlignment="1">
      <alignment wrapText="1"/>
    </xf>
    <xf numFmtId="164" fontId="3" fillId="0" borderId="18" xfId="0" applyNumberFormat="1" applyFont="1" applyFill="1" applyBorder="1" applyAlignment="1">
      <alignment wrapText="1"/>
    </xf>
    <xf numFmtId="2" fontId="11" fillId="0" borderId="0" xfId="0" applyNumberFormat="1" applyFont="1" applyFill="1"/>
    <xf numFmtId="0" fontId="2" fillId="0" borderId="1" xfId="0" applyFont="1" applyFill="1" applyBorder="1"/>
    <xf numFmtId="0" fontId="2" fillId="0" borderId="63" xfId="0" applyFont="1" applyFill="1" applyBorder="1"/>
    <xf numFmtId="168" fontId="3" fillId="0" borderId="12" xfId="0" applyNumberFormat="1" applyFont="1" applyFill="1" applyBorder="1" applyAlignment="1">
      <alignment wrapText="1"/>
    </xf>
    <xf numFmtId="0" fontId="3" fillId="0" borderId="59" xfId="0" applyFont="1" applyFill="1" applyBorder="1"/>
    <xf numFmtId="4" fontId="3" fillId="0" borderId="61" xfId="0" applyNumberFormat="1" applyFont="1" applyFill="1" applyBorder="1"/>
    <xf numFmtId="4" fontId="3" fillId="0" borderId="57" xfId="0" applyNumberFormat="1" applyFont="1" applyFill="1" applyBorder="1"/>
    <xf numFmtId="166" fontId="3" fillId="0" borderId="61" xfId="0" applyNumberFormat="1" applyFont="1" applyFill="1" applyBorder="1"/>
    <xf numFmtId="4" fontId="3" fillId="0" borderId="18" xfId="0" applyNumberFormat="1" applyFont="1" applyFill="1" applyBorder="1"/>
    <xf numFmtId="4" fontId="3" fillId="0" borderId="21" xfId="0" applyNumberFormat="1" applyFont="1" applyFill="1" applyBorder="1"/>
    <xf numFmtId="164" fontId="3" fillId="0" borderId="10" xfId="0" applyNumberFormat="1" applyFont="1" applyFill="1" applyBorder="1" applyAlignment="1">
      <alignment wrapText="1"/>
    </xf>
    <xf numFmtId="4" fontId="3" fillId="0" borderId="54" xfId="0" applyNumberFormat="1" applyFont="1" applyFill="1" applyBorder="1"/>
    <xf numFmtId="4" fontId="3" fillId="0" borderId="55" xfId="0" applyNumberFormat="1" applyFont="1" applyFill="1" applyBorder="1"/>
    <xf numFmtId="4" fontId="3" fillId="0" borderId="47" xfId="0" applyNumberFormat="1" applyFont="1" applyFill="1" applyBorder="1"/>
    <xf numFmtId="4" fontId="3" fillId="0" borderId="60" xfId="0" applyNumberFormat="1" applyFont="1" applyFill="1" applyBorder="1"/>
    <xf numFmtId="166" fontId="3" fillId="0" borderId="12" xfId="0" applyNumberFormat="1" applyFont="1" applyFill="1" applyBorder="1"/>
    <xf numFmtId="0" fontId="3" fillId="0" borderId="17" xfId="0" applyFont="1" applyFill="1" applyBorder="1"/>
    <xf numFmtId="166" fontId="3" fillId="0" borderId="18" xfId="0" applyNumberFormat="1" applyFont="1" applyFill="1" applyBorder="1"/>
    <xf numFmtId="164" fontId="3" fillId="0" borderId="47" xfId="0" applyNumberFormat="1" applyFont="1" applyFill="1" applyBorder="1"/>
    <xf numFmtId="164" fontId="3" fillId="0" borderId="18" xfId="0" applyNumberFormat="1" applyFont="1" applyFill="1" applyBorder="1"/>
    <xf numFmtId="0" fontId="3" fillId="0" borderId="8" xfId="0" applyFont="1" applyFill="1" applyBorder="1"/>
    <xf numFmtId="4" fontId="9" fillId="0" borderId="5" xfId="0" applyNumberFormat="1" applyFont="1" applyFill="1" applyBorder="1"/>
    <xf numFmtId="4" fontId="9" fillId="0" borderId="10" xfId="0" applyNumberFormat="1" applyFont="1" applyFill="1" applyBorder="1" applyAlignment="1">
      <alignment wrapText="1"/>
    </xf>
    <xf numFmtId="4" fontId="0" fillId="0" borderId="8" xfId="0" applyNumberFormat="1" applyFill="1" applyBorder="1" applyAlignment="1">
      <alignment wrapText="1"/>
    </xf>
    <xf numFmtId="0" fontId="2" fillId="0" borderId="53" xfId="0" applyFont="1" applyFill="1" applyBorder="1"/>
    <xf numFmtId="0" fontId="2" fillId="0" borderId="33" xfId="0" applyFont="1" applyFill="1" applyBorder="1"/>
    <xf numFmtId="0" fontId="2" fillId="0" borderId="34" xfId="0" applyFont="1" applyFill="1" applyBorder="1"/>
    <xf numFmtId="0" fontId="3" fillId="0" borderId="35" xfId="0" applyFont="1" applyFill="1" applyBorder="1" applyAlignment="1">
      <alignment wrapText="1"/>
    </xf>
    <xf numFmtId="0" fontId="3" fillId="0" borderId="24" xfId="0" applyFont="1" applyFill="1" applyBorder="1" applyAlignment="1">
      <alignment wrapText="1"/>
    </xf>
    <xf numFmtId="0" fontId="3" fillId="0" borderId="23" xfId="0" applyFont="1" applyFill="1" applyBorder="1" applyAlignment="1">
      <alignment wrapText="1"/>
    </xf>
    <xf numFmtId="4" fontId="3" fillId="0" borderId="24" xfId="0" applyNumberFormat="1" applyFont="1" applyFill="1" applyBorder="1" applyAlignment="1">
      <alignment wrapText="1"/>
    </xf>
    <xf numFmtId="4" fontId="3" fillId="0" borderId="22" xfId="0" applyNumberFormat="1" applyFont="1" applyFill="1" applyBorder="1" applyAlignment="1">
      <alignment wrapText="1"/>
    </xf>
    <xf numFmtId="169" fontId="3" fillId="0" borderId="64" xfId="0" applyNumberFormat="1" applyFont="1" applyFill="1" applyBorder="1"/>
    <xf numFmtId="4" fontId="3" fillId="0" borderId="23" xfId="0" applyNumberFormat="1" applyFont="1" applyFill="1" applyBorder="1" applyAlignment="1">
      <alignment wrapText="1"/>
    </xf>
    <xf numFmtId="4" fontId="3" fillId="0" borderId="35" xfId="0" applyNumberFormat="1" applyFont="1" applyFill="1" applyBorder="1"/>
    <xf numFmtId="4" fontId="3" fillId="0" borderId="36" xfId="0" applyNumberFormat="1" applyFont="1" applyFill="1" applyBorder="1"/>
    <xf numFmtId="164" fontId="3" fillId="0" borderId="35" xfId="0" applyNumberFormat="1" applyFont="1" applyFill="1" applyBorder="1"/>
    <xf numFmtId="165" fontId="3" fillId="0" borderId="36" xfId="0" applyNumberFormat="1" applyFont="1" applyFill="1" applyBorder="1" applyAlignment="1">
      <alignment horizontal="center" wrapText="1"/>
    </xf>
    <xf numFmtId="165" fontId="3" fillId="0" borderId="22" xfId="0" applyNumberFormat="1" applyFont="1" applyFill="1" applyBorder="1" applyAlignment="1">
      <alignment wrapText="1"/>
    </xf>
    <xf numFmtId="165" fontId="3" fillId="0" borderId="35" xfId="0" applyNumberFormat="1" applyFont="1" applyFill="1" applyBorder="1" applyAlignment="1">
      <alignment wrapText="1"/>
    </xf>
    <xf numFmtId="165" fontId="3" fillId="0" borderId="23" xfId="0" applyNumberFormat="1" applyFont="1" applyFill="1" applyBorder="1" applyAlignment="1">
      <alignment wrapText="1"/>
    </xf>
    <xf numFmtId="165" fontId="3" fillId="0" borderId="36" xfId="0" applyNumberFormat="1" applyFont="1" applyFill="1" applyBorder="1" applyAlignment="1">
      <alignment wrapText="1"/>
    </xf>
    <xf numFmtId="0" fontId="2" fillId="0" borderId="29" xfId="0" applyFont="1" applyFill="1" applyBorder="1"/>
    <xf numFmtId="0" fontId="3" fillId="0" borderId="64" xfId="0" applyFont="1" applyFill="1" applyBorder="1" applyAlignment="1">
      <alignment wrapText="1"/>
    </xf>
    <xf numFmtId="0" fontId="3" fillId="0" borderId="40" xfId="0" applyFont="1" applyFill="1" applyBorder="1" applyAlignment="1">
      <alignment wrapText="1"/>
    </xf>
    <xf numFmtId="0" fontId="3" fillId="0" borderId="46" xfId="0" applyFont="1" applyFill="1" applyBorder="1" applyAlignment="1">
      <alignment wrapText="1"/>
    </xf>
    <xf numFmtId="4" fontId="3" fillId="0" borderId="40" xfId="0" applyNumberFormat="1" applyFont="1" applyFill="1" applyBorder="1" applyAlignment="1">
      <alignment wrapText="1"/>
    </xf>
    <xf numFmtId="4" fontId="3" fillId="0" borderId="39" xfId="0" applyNumberFormat="1" applyFont="1" applyFill="1" applyBorder="1" applyAlignment="1">
      <alignment wrapText="1"/>
    </xf>
    <xf numFmtId="4" fontId="3" fillId="0" borderId="46" xfId="0" applyNumberFormat="1" applyFont="1" applyFill="1" applyBorder="1" applyAlignment="1">
      <alignment wrapText="1"/>
    </xf>
    <xf numFmtId="4" fontId="3" fillId="0" borderId="64" xfId="0" applyNumberFormat="1" applyFont="1" applyFill="1" applyBorder="1"/>
    <xf numFmtId="4" fontId="3" fillId="0" borderId="38" xfId="0" applyNumberFormat="1" applyFont="1" applyFill="1" applyBorder="1"/>
    <xf numFmtId="164" fontId="3" fillId="0" borderId="64" xfId="0" applyNumberFormat="1" applyFont="1" applyFill="1" applyBorder="1"/>
    <xf numFmtId="165" fontId="3" fillId="0" borderId="38" xfId="0" applyNumberFormat="1" applyFont="1" applyFill="1" applyBorder="1" applyAlignment="1">
      <alignment horizontal="center" wrapText="1"/>
    </xf>
    <xf numFmtId="165" fontId="3" fillId="0" borderId="39" xfId="0" applyNumberFormat="1" applyFont="1" applyFill="1" applyBorder="1" applyAlignment="1">
      <alignment wrapText="1"/>
    </xf>
    <xf numFmtId="165" fontId="3" fillId="0" borderId="64" xfId="0" applyNumberFormat="1" applyFont="1" applyFill="1" applyBorder="1" applyAlignment="1">
      <alignment wrapText="1"/>
    </xf>
    <xf numFmtId="165" fontId="3" fillId="0" borderId="46" xfId="0" applyNumberFormat="1" applyFont="1" applyFill="1" applyBorder="1" applyAlignment="1">
      <alignment wrapText="1"/>
    </xf>
    <xf numFmtId="165" fontId="3" fillId="0" borderId="38" xfId="0" applyNumberFormat="1" applyFont="1" applyFill="1" applyBorder="1" applyAlignment="1">
      <alignment wrapText="1"/>
    </xf>
    <xf numFmtId="169" fontId="3" fillId="0" borderId="35" xfId="0" applyNumberFormat="1" applyFont="1" applyFill="1" applyBorder="1"/>
    <xf numFmtId="167" fontId="3" fillId="0" borderId="36" xfId="0" applyNumberFormat="1" applyFont="1" applyFill="1" applyBorder="1"/>
    <xf numFmtId="0" fontId="2" fillId="0" borderId="0" xfId="0" applyFont="1" applyFill="1" applyBorder="1"/>
    <xf numFmtId="4" fontId="0" fillId="0" borderId="0" xfId="0" applyNumberForma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wrapText="1"/>
    </xf>
    <xf numFmtId="0" fontId="0" fillId="0" borderId="0" xfId="0" applyFill="1" applyBorder="1"/>
    <xf numFmtId="4" fontId="3" fillId="2" borderId="7" xfId="0" applyNumberFormat="1" applyFont="1" applyFill="1" applyBorder="1" applyAlignment="1">
      <alignment wrapText="1"/>
    </xf>
    <xf numFmtId="4" fontId="3" fillId="2" borderId="4" xfId="0" applyNumberFormat="1" applyFont="1" applyFill="1" applyBorder="1" applyAlignment="1">
      <alignment wrapText="1"/>
    </xf>
    <xf numFmtId="4" fontId="9" fillId="2" borderId="4" xfId="0" applyNumberFormat="1" applyFont="1" applyFill="1" applyBorder="1" applyAlignment="1">
      <alignment wrapText="1"/>
    </xf>
    <xf numFmtId="4" fontId="3" fillId="2" borderId="10" xfId="0" applyNumberFormat="1" applyFont="1" applyFill="1" applyBorder="1" applyAlignment="1">
      <alignment wrapText="1"/>
    </xf>
    <xf numFmtId="4" fontId="3" fillId="2" borderId="5" xfId="0" applyNumberFormat="1" applyFont="1" applyFill="1" applyBorder="1"/>
    <xf numFmtId="4" fontId="3" fillId="2" borderId="60" xfId="0" applyNumberFormat="1" applyFont="1" applyFill="1" applyBorder="1"/>
    <xf numFmtId="4" fontId="3" fillId="2" borderId="8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61" xfId="0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70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71" xfId="0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6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70" xfId="0" applyFont="1" applyFill="1" applyBorder="1" applyAlignment="1">
      <alignment horizontal="center" vertical="center" wrapText="1"/>
    </xf>
    <xf numFmtId="0" fontId="2" fillId="0" borderId="71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65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2" fillId="0" borderId="67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68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68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66" xfId="0" applyFont="1" applyFill="1" applyBorder="1" applyAlignment="1">
      <alignment horizontal="center" vertical="center" wrapText="1"/>
    </xf>
    <xf numFmtId="0" fontId="2" fillId="0" borderId="6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70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6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2" fontId="10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6" fillId="0" borderId="27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N391"/>
  <sheetViews>
    <sheetView tabSelected="1" zoomScaleNormal="100" workbookViewId="0">
      <pane xSplit="2" ySplit="8" topLeftCell="EN315" activePane="bottomRight" state="frozen"/>
      <selection pane="topRight" activeCell="C1" sqref="C1"/>
      <selection pane="bottomLeft" activeCell="A9" sqref="A9"/>
      <selection pane="bottomRight" activeCell="FM5" sqref="FM5"/>
    </sheetView>
  </sheetViews>
  <sheetFormatPr defaultRowHeight="12.75"/>
  <cols>
    <col min="1" max="1" width="4.28515625" style="32" customWidth="1"/>
    <col min="2" max="2" width="27.7109375" style="32" customWidth="1"/>
    <col min="3" max="3" width="7.42578125" style="32" hidden="1" customWidth="1"/>
    <col min="4" max="4" width="6.85546875" style="32" hidden="1" customWidth="1"/>
    <col min="5" max="5" width="7.85546875" style="32" hidden="1" customWidth="1"/>
    <col min="6" max="6" width="7.28515625" style="32" hidden="1" customWidth="1"/>
    <col min="7" max="7" width="7.42578125" style="32" hidden="1" customWidth="1"/>
    <col min="8" max="9" width="7.85546875" style="32" hidden="1" customWidth="1"/>
    <col min="10" max="10" width="7.28515625" style="32" hidden="1" customWidth="1"/>
    <col min="11" max="11" width="7.85546875" style="32" hidden="1" customWidth="1"/>
    <col min="12" max="12" width="8" style="32" hidden="1" customWidth="1"/>
    <col min="13" max="13" width="7.7109375" style="32" hidden="1" customWidth="1"/>
    <col min="14" max="14" width="9" style="32" hidden="1" customWidth="1"/>
    <col min="15" max="15" width="9.85546875" style="32" hidden="1" customWidth="1"/>
    <col min="16" max="17" width="10.140625" style="32" hidden="1" customWidth="1"/>
    <col min="18" max="18" width="8.85546875" style="32" hidden="1" customWidth="1"/>
    <col min="19" max="19" width="8.5703125" style="32" hidden="1" customWidth="1"/>
    <col min="20" max="20" width="8.28515625" style="32" hidden="1" customWidth="1"/>
    <col min="21" max="21" width="8" style="32" hidden="1" customWidth="1"/>
    <col min="22" max="22" width="0.42578125" style="32" customWidth="1"/>
    <col min="23" max="23" width="12.140625" style="32" customWidth="1"/>
    <col min="24" max="24" width="6" style="32" customWidth="1"/>
    <col min="25" max="25" width="7" style="32" customWidth="1"/>
    <col min="26" max="26" width="10" style="32" customWidth="1"/>
    <col min="27" max="27" width="7.85546875" style="32" customWidth="1"/>
    <col min="28" max="28" width="9.140625" style="32"/>
    <col min="29" max="29" width="10" style="32" customWidth="1"/>
    <col min="30" max="30" width="8.140625" style="32" customWidth="1"/>
    <col min="31" max="31" width="0.140625" style="32" hidden="1" customWidth="1"/>
    <col min="32" max="32" width="0.28515625" style="32" hidden="1" customWidth="1"/>
    <col min="33" max="33" width="8.5703125" style="32" customWidth="1"/>
    <col min="34" max="34" width="9.85546875" style="32" customWidth="1"/>
    <col min="35" max="35" width="0.140625" style="32" customWidth="1"/>
    <col min="36" max="36" width="7.28515625" style="32" customWidth="1"/>
    <col min="37" max="37" width="0.140625" style="32" customWidth="1"/>
    <col min="38" max="38" width="0.140625" style="32" hidden="1" customWidth="1"/>
    <col min="39" max="39" width="4.28515625" style="32" hidden="1" customWidth="1"/>
    <col min="40" max="40" width="8" style="32" customWidth="1"/>
    <col min="41" max="41" width="10" style="32" customWidth="1"/>
    <col min="42" max="42" width="8.7109375" style="32" hidden="1" customWidth="1"/>
    <col min="43" max="43" width="13.5703125" style="32" customWidth="1"/>
    <col min="44" max="44" width="0.140625" style="32" customWidth="1"/>
    <col min="45" max="45" width="9.140625" style="32"/>
    <col min="46" max="46" width="9.85546875" style="32" customWidth="1"/>
    <col min="47" max="47" width="0.140625" style="32" customWidth="1"/>
    <col min="48" max="48" width="5.28515625" style="32" customWidth="1"/>
    <col min="49" max="49" width="0.140625" style="32" customWidth="1"/>
    <col min="50" max="50" width="8.140625" style="32" customWidth="1"/>
    <col min="51" max="51" width="10.28515625" style="32" customWidth="1"/>
    <col min="52" max="52" width="6.85546875" style="32" hidden="1" customWidth="1"/>
    <col min="53" max="53" width="9" style="32" customWidth="1"/>
    <col min="54" max="54" width="10" style="32" customWidth="1"/>
    <col min="55" max="55" width="8.85546875" style="32" customWidth="1"/>
    <col min="56" max="57" width="8.140625" style="32" customWidth="1"/>
    <col min="58" max="59" width="8.5703125" style="32" hidden="1" customWidth="1"/>
    <col min="60" max="60" width="8.5703125" style="32" customWidth="1"/>
    <col min="61" max="81" width="0" style="32" hidden="1" customWidth="1"/>
    <col min="82" max="82" width="8.85546875" style="32" hidden="1" customWidth="1"/>
    <col min="83" max="92" width="0" style="32" hidden="1" customWidth="1"/>
    <col min="93" max="94" width="0.140625" style="32" customWidth="1"/>
    <col min="95" max="95" width="8" style="32" customWidth="1"/>
    <col min="96" max="96" width="7.85546875" style="32" customWidth="1"/>
    <col min="97" max="97" width="8.5703125" style="32" customWidth="1"/>
    <col min="98" max="98" width="8.140625" style="32" customWidth="1"/>
    <col min="99" max="99" width="10.5703125" style="32" customWidth="1"/>
    <col min="100" max="100" width="0.140625" style="32" customWidth="1"/>
    <col min="101" max="101" width="10.5703125" style="32" customWidth="1"/>
    <col min="102" max="102" width="10.5703125" style="32" hidden="1" customWidth="1"/>
    <col min="103" max="103" width="0.42578125" style="32" hidden="1" customWidth="1"/>
    <col min="104" max="111" width="9.28515625" style="32" hidden="1" customWidth="1"/>
    <col min="112" max="112" width="0" style="32" hidden="1" customWidth="1"/>
    <col min="113" max="118" width="9.28515625" style="32" hidden="1" customWidth="1"/>
    <col min="119" max="119" width="0.28515625" style="32" hidden="1" customWidth="1"/>
    <col min="120" max="120" width="11" style="32" hidden="1" customWidth="1"/>
    <col min="121" max="121" width="9.28515625" style="32" hidden="1" customWidth="1"/>
    <col min="122" max="126" width="0" style="32" hidden="1" customWidth="1"/>
    <col min="127" max="127" width="10.7109375" style="32" hidden="1" customWidth="1"/>
    <col min="128" max="143" width="0" style="32" hidden="1" customWidth="1"/>
    <col min="144" max="147" width="9.140625" style="32"/>
    <col min="148" max="149" width="10.28515625" style="32" customWidth="1"/>
    <col min="150" max="151" width="10.28515625" style="32" hidden="1" customWidth="1"/>
    <col min="152" max="153" width="0" style="32" hidden="1" customWidth="1"/>
    <col min="154" max="154" width="11.85546875" style="32" hidden="1" customWidth="1"/>
    <col min="155" max="159" width="9.140625" style="17"/>
    <col min="160" max="160" width="9.140625" style="32"/>
    <col min="161" max="167" width="9.140625" style="32" hidden="1" customWidth="1"/>
    <col min="168" max="170" width="9.140625" style="32" customWidth="1"/>
    <col min="171" max="16384" width="9.140625" style="32"/>
  </cols>
  <sheetData>
    <row r="1" spans="1:165" ht="44.25" customHeight="1" thickBot="1">
      <c r="B1" s="299" t="s">
        <v>400</v>
      </c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DO1" s="32" t="s">
        <v>352</v>
      </c>
    </row>
    <row r="2" spans="1:165" ht="12.75" customHeight="1" thickBot="1">
      <c r="A2" s="325" t="s">
        <v>0</v>
      </c>
      <c r="B2" s="285" t="s">
        <v>1</v>
      </c>
      <c r="C2" s="301" t="s">
        <v>2</v>
      </c>
      <c r="D2" s="301"/>
      <c r="E2" s="301"/>
      <c r="F2" s="301"/>
      <c r="G2" s="302"/>
      <c r="H2" s="309" t="s">
        <v>330</v>
      </c>
      <c r="I2" s="309"/>
      <c r="J2" s="309"/>
      <c r="K2" s="309"/>
      <c r="L2" s="309"/>
      <c r="M2" s="309"/>
      <c r="N2" s="310"/>
      <c r="O2" s="308" t="s">
        <v>398</v>
      </c>
      <c r="P2" s="309"/>
      <c r="Q2" s="309"/>
      <c r="R2" s="309"/>
      <c r="S2" s="309"/>
      <c r="T2" s="309"/>
      <c r="U2" s="309"/>
      <c r="V2" s="310"/>
      <c r="W2" s="300" t="s">
        <v>401</v>
      </c>
      <c r="X2" s="301"/>
      <c r="Y2" s="302"/>
      <c r="Z2" s="300" t="s">
        <v>390</v>
      </c>
      <c r="AA2" s="301"/>
      <c r="AB2" s="302"/>
      <c r="AC2" s="300" t="s">
        <v>391</v>
      </c>
      <c r="AD2" s="301"/>
      <c r="AE2" s="301"/>
      <c r="AF2" s="301"/>
      <c r="AG2" s="302"/>
      <c r="AH2" s="300" t="s">
        <v>392</v>
      </c>
      <c r="AI2" s="301"/>
      <c r="AJ2" s="301"/>
      <c r="AK2" s="301"/>
      <c r="AL2" s="301"/>
      <c r="AM2" s="301"/>
      <c r="AN2" s="302"/>
      <c r="AO2" s="301" t="s">
        <v>393</v>
      </c>
      <c r="AP2" s="301"/>
      <c r="AQ2" s="301"/>
      <c r="AR2" s="301"/>
      <c r="AS2" s="302"/>
      <c r="AT2" s="300" t="s">
        <v>394</v>
      </c>
      <c r="AU2" s="301"/>
      <c r="AV2" s="301"/>
      <c r="AW2" s="301"/>
      <c r="AX2" s="302"/>
      <c r="AY2" s="308" t="s">
        <v>395</v>
      </c>
      <c r="AZ2" s="309"/>
      <c r="BA2" s="309"/>
      <c r="BB2" s="309"/>
      <c r="BC2" s="309"/>
      <c r="BD2" s="309"/>
      <c r="BE2" s="309"/>
      <c r="BF2" s="309"/>
      <c r="BG2" s="309"/>
      <c r="BH2" s="310"/>
      <c r="BI2" s="283" t="s">
        <v>331</v>
      </c>
      <c r="BJ2" s="284"/>
      <c r="BK2" s="284"/>
      <c r="BL2" s="284"/>
      <c r="BM2" s="284"/>
      <c r="BN2" s="284"/>
      <c r="BO2" s="284"/>
      <c r="BP2" s="284"/>
      <c r="BQ2" s="284"/>
      <c r="BR2" s="285"/>
      <c r="BS2" s="283" t="s">
        <v>334</v>
      </c>
      <c r="BT2" s="284"/>
      <c r="BU2" s="284"/>
      <c r="BV2" s="284"/>
      <c r="BW2" s="284"/>
      <c r="BX2" s="284"/>
      <c r="BY2" s="284"/>
      <c r="BZ2" s="284"/>
      <c r="CA2" s="284"/>
      <c r="CB2" s="285"/>
      <c r="CD2" s="292" t="s">
        <v>346</v>
      </c>
      <c r="CE2" s="293"/>
      <c r="CF2" s="293"/>
      <c r="CG2" s="293"/>
      <c r="CH2" s="293"/>
      <c r="CI2" s="65"/>
      <c r="CJ2" s="280" t="s">
        <v>347</v>
      </c>
      <c r="CK2" s="281"/>
      <c r="CL2" s="281"/>
      <c r="CM2" s="281"/>
      <c r="CN2" s="282"/>
      <c r="CO2" s="331" t="s">
        <v>342</v>
      </c>
      <c r="CP2" s="294" t="s">
        <v>343</v>
      </c>
      <c r="CQ2" s="66"/>
      <c r="CR2" s="66"/>
      <c r="CS2" s="66"/>
      <c r="CT2" s="66"/>
      <c r="CU2" s="66"/>
      <c r="CV2" s="66"/>
      <c r="CW2" s="294" t="s">
        <v>424</v>
      </c>
      <c r="CX2" s="294" t="s">
        <v>389</v>
      </c>
      <c r="CY2" s="319" t="s">
        <v>344</v>
      </c>
      <c r="CZ2" s="281"/>
      <c r="DA2" s="281"/>
      <c r="DB2" s="281"/>
      <c r="DC2" s="282"/>
      <c r="DD2" s="280" t="s">
        <v>353</v>
      </c>
      <c r="DE2" s="281"/>
      <c r="DF2" s="281"/>
      <c r="DG2" s="281"/>
      <c r="DH2" s="281"/>
      <c r="DI2" s="300" t="s">
        <v>354</v>
      </c>
      <c r="DJ2" s="301"/>
      <c r="DK2" s="301"/>
      <c r="DL2" s="301"/>
      <c r="DM2" s="302"/>
      <c r="DN2" s="333" t="s">
        <v>348</v>
      </c>
      <c r="DO2" s="333" t="s">
        <v>349</v>
      </c>
      <c r="DP2" s="333" t="s">
        <v>361</v>
      </c>
      <c r="DQ2" s="279" t="s">
        <v>363</v>
      </c>
    </row>
    <row r="3" spans="1:165" ht="15.75" thickBot="1">
      <c r="A3" s="326"/>
      <c r="B3" s="288"/>
      <c r="C3" s="294"/>
      <c r="D3" s="294"/>
      <c r="E3" s="294"/>
      <c r="F3" s="294"/>
      <c r="G3" s="304"/>
      <c r="H3" s="312"/>
      <c r="I3" s="312"/>
      <c r="J3" s="312"/>
      <c r="K3" s="312"/>
      <c r="L3" s="312"/>
      <c r="M3" s="312"/>
      <c r="N3" s="313"/>
      <c r="O3" s="311"/>
      <c r="P3" s="312"/>
      <c r="Q3" s="312"/>
      <c r="R3" s="312"/>
      <c r="S3" s="312"/>
      <c r="T3" s="312"/>
      <c r="U3" s="312"/>
      <c r="V3" s="313"/>
      <c r="W3" s="305"/>
      <c r="X3" s="306"/>
      <c r="Y3" s="307"/>
      <c r="Z3" s="303"/>
      <c r="AA3" s="294"/>
      <c r="AB3" s="304"/>
      <c r="AC3" s="305"/>
      <c r="AD3" s="306"/>
      <c r="AE3" s="306"/>
      <c r="AF3" s="306"/>
      <c r="AG3" s="307"/>
      <c r="AH3" s="303"/>
      <c r="AI3" s="294"/>
      <c r="AJ3" s="294"/>
      <c r="AK3" s="294"/>
      <c r="AL3" s="294"/>
      <c r="AM3" s="294"/>
      <c r="AN3" s="304"/>
      <c r="AO3" s="306"/>
      <c r="AP3" s="306"/>
      <c r="AQ3" s="306"/>
      <c r="AR3" s="306"/>
      <c r="AS3" s="307"/>
      <c r="AT3" s="303"/>
      <c r="AU3" s="294"/>
      <c r="AV3" s="294"/>
      <c r="AW3" s="294"/>
      <c r="AX3" s="304"/>
      <c r="AY3" s="316"/>
      <c r="AZ3" s="317"/>
      <c r="BA3" s="317"/>
      <c r="BB3" s="317"/>
      <c r="BC3" s="317"/>
      <c r="BD3" s="317"/>
      <c r="BE3" s="317"/>
      <c r="BF3" s="317"/>
      <c r="BG3" s="317"/>
      <c r="BH3" s="318"/>
      <c r="BI3" s="286"/>
      <c r="BJ3" s="287"/>
      <c r="BK3" s="287"/>
      <c r="BL3" s="287"/>
      <c r="BM3" s="287"/>
      <c r="BN3" s="287"/>
      <c r="BO3" s="287"/>
      <c r="BP3" s="287"/>
      <c r="BQ3" s="287"/>
      <c r="BR3" s="288"/>
      <c r="BS3" s="286"/>
      <c r="BT3" s="287"/>
      <c r="BU3" s="287"/>
      <c r="BV3" s="287"/>
      <c r="BW3" s="287"/>
      <c r="BX3" s="287"/>
      <c r="BY3" s="287"/>
      <c r="BZ3" s="287"/>
      <c r="CA3" s="287"/>
      <c r="CB3" s="288"/>
      <c r="CJ3" s="65"/>
      <c r="CK3" s="65"/>
      <c r="CL3" s="65"/>
      <c r="CM3" s="65"/>
      <c r="CN3" s="65"/>
      <c r="CO3" s="331"/>
      <c r="CP3" s="294"/>
      <c r="CQ3" s="66"/>
      <c r="CR3" s="66"/>
      <c r="CS3" s="66"/>
      <c r="CT3" s="66"/>
      <c r="CU3" s="66"/>
      <c r="CV3" s="66"/>
      <c r="CW3" s="294"/>
      <c r="CX3" s="294"/>
      <c r="CY3" s="291" t="s">
        <v>350</v>
      </c>
      <c r="CZ3" s="291"/>
      <c r="DA3" s="291"/>
      <c r="DB3" s="291"/>
      <c r="DC3" s="291"/>
      <c r="DD3" s="334" t="s">
        <v>351</v>
      </c>
      <c r="DE3" s="334"/>
      <c r="DF3" s="334"/>
      <c r="DG3" s="334"/>
      <c r="DH3" s="334"/>
      <c r="DI3" s="303"/>
      <c r="DJ3" s="294"/>
      <c r="DK3" s="294"/>
      <c r="DL3" s="294"/>
      <c r="DM3" s="304"/>
      <c r="DN3" s="279"/>
      <c r="DO3" s="333"/>
      <c r="DP3" s="333"/>
      <c r="DQ3" s="279"/>
    </row>
    <row r="4" spans="1:165" ht="16.5" thickBot="1">
      <c r="A4" s="326"/>
      <c r="B4" s="287"/>
      <c r="C4" s="74"/>
      <c r="D4" s="75"/>
      <c r="E4" s="76"/>
      <c r="F4" s="76"/>
      <c r="G4" s="77"/>
      <c r="H4" s="78"/>
      <c r="I4" s="79"/>
      <c r="J4" s="53"/>
      <c r="K4" s="53"/>
      <c r="L4" s="53"/>
      <c r="M4" s="53"/>
      <c r="N4" s="80"/>
      <c r="O4" s="57"/>
      <c r="P4" s="57"/>
      <c r="Q4" s="53"/>
      <c r="R4" s="53"/>
      <c r="S4" s="53"/>
      <c r="T4" s="53"/>
      <c r="U4" s="53"/>
      <c r="V4" s="80"/>
      <c r="W4" s="308"/>
      <c r="X4" s="309"/>
      <c r="Y4" s="310"/>
      <c r="Z4" s="305"/>
      <c r="AA4" s="306"/>
      <c r="AB4" s="307"/>
      <c r="AC4" s="81"/>
      <c r="AD4" s="53"/>
      <c r="AE4" s="53"/>
      <c r="AF4" s="53"/>
      <c r="AG4" s="80"/>
      <c r="AH4" s="81"/>
      <c r="AI4" s="57"/>
      <c r="AJ4" s="57"/>
      <c r="AK4" s="57"/>
      <c r="AL4" s="57"/>
      <c r="AM4" s="57"/>
      <c r="AN4" s="80"/>
      <c r="AO4" s="82"/>
      <c r="AP4" s="57"/>
      <c r="AQ4" s="53"/>
      <c r="AR4" s="53"/>
      <c r="AS4" s="53"/>
      <c r="AT4" s="81"/>
      <c r="AU4" s="57"/>
      <c r="AV4" s="57"/>
      <c r="AW4" s="57"/>
      <c r="AX4" s="80"/>
      <c r="AY4" s="319" t="s">
        <v>425</v>
      </c>
      <c r="AZ4" s="320"/>
      <c r="BA4" s="320"/>
      <c r="BB4" s="320"/>
      <c r="BC4" s="320"/>
      <c r="BD4" s="321"/>
      <c r="BE4" s="83"/>
      <c r="BF4" s="83"/>
      <c r="BG4" s="84"/>
      <c r="BH4" s="84"/>
      <c r="BI4" s="85"/>
      <c r="BJ4" s="86"/>
      <c r="BK4" s="86"/>
      <c r="BL4" s="86"/>
      <c r="BM4" s="86"/>
      <c r="BN4" s="86"/>
      <c r="BO4" s="86"/>
      <c r="BP4" s="86"/>
      <c r="BQ4" s="86"/>
      <c r="BR4" s="55"/>
      <c r="BS4" s="85"/>
      <c r="BT4" s="86"/>
      <c r="BU4" s="86"/>
      <c r="BV4" s="86"/>
      <c r="BW4" s="86"/>
      <c r="BX4" s="86"/>
      <c r="BY4" s="86"/>
      <c r="BZ4" s="86"/>
      <c r="CA4" s="86"/>
      <c r="CB4" s="54"/>
      <c r="CO4" s="331"/>
      <c r="CP4" s="294"/>
      <c r="CQ4" s="66"/>
      <c r="CR4" s="66"/>
      <c r="CS4" s="66"/>
      <c r="CT4" s="66"/>
      <c r="CU4" s="66"/>
      <c r="CV4" s="66"/>
      <c r="CW4" s="294"/>
      <c r="CX4" s="294"/>
      <c r="CY4" s="276"/>
      <c r="CZ4" s="276"/>
      <c r="DA4" s="276"/>
      <c r="DB4" s="276"/>
      <c r="DC4" s="276"/>
      <c r="DI4" s="303"/>
      <c r="DJ4" s="294"/>
      <c r="DK4" s="294"/>
      <c r="DL4" s="294"/>
      <c r="DM4" s="304"/>
      <c r="DN4" s="279"/>
      <c r="DO4" s="333"/>
      <c r="DP4" s="333"/>
      <c r="DQ4" s="279"/>
    </row>
    <row r="5" spans="1:165" ht="39" customHeight="1" thickBot="1">
      <c r="A5" s="326"/>
      <c r="B5" s="288"/>
      <c r="C5" s="69"/>
      <c r="D5" s="69"/>
      <c r="E5" s="69"/>
      <c r="F5" s="69"/>
      <c r="G5" s="70"/>
      <c r="H5" s="87"/>
      <c r="I5" s="87"/>
      <c r="J5" s="61"/>
      <c r="K5" s="61"/>
      <c r="L5" s="61"/>
      <c r="M5" s="61"/>
      <c r="N5" s="62"/>
      <c r="O5" s="71"/>
      <c r="P5" s="71"/>
      <c r="Q5" s="71"/>
      <c r="R5" s="71"/>
      <c r="S5" s="71"/>
      <c r="T5" s="71"/>
      <c r="U5" s="71"/>
      <c r="V5" s="72"/>
      <c r="W5" s="311"/>
      <c r="X5" s="312"/>
      <c r="Y5" s="313"/>
      <c r="Z5" s="88"/>
      <c r="AA5" s="89"/>
      <c r="AB5" s="71"/>
      <c r="AC5" s="81"/>
      <c r="AD5" s="53"/>
      <c r="AE5" s="53"/>
      <c r="AF5" s="53"/>
      <c r="AG5" s="80"/>
      <c r="AH5" s="81"/>
      <c r="AI5" s="57"/>
      <c r="AJ5" s="57"/>
      <c r="AK5" s="57"/>
      <c r="AL5" s="57"/>
      <c r="AM5" s="57"/>
      <c r="AN5" s="80"/>
      <c r="AO5" s="88"/>
      <c r="AP5" s="90"/>
      <c r="AQ5" s="89"/>
      <c r="AR5" s="89"/>
      <c r="AS5" s="89"/>
      <c r="AT5" s="91"/>
      <c r="AU5" s="83"/>
      <c r="AV5" s="83"/>
      <c r="AW5" s="83"/>
      <c r="AX5" s="84"/>
      <c r="AY5" s="91"/>
      <c r="AZ5" s="83"/>
      <c r="BA5" s="83"/>
      <c r="BB5" s="83"/>
      <c r="BC5" s="83"/>
      <c r="BD5" s="83"/>
      <c r="BE5" s="57"/>
      <c r="BF5" s="57"/>
      <c r="BG5" s="53"/>
      <c r="BH5" s="80"/>
      <c r="BI5" s="289" t="s">
        <v>3</v>
      </c>
      <c r="BJ5" s="290"/>
      <c r="BK5" s="297" t="s">
        <v>4</v>
      </c>
      <c r="BL5" s="315"/>
      <c r="BM5" s="297" t="s">
        <v>5</v>
      </c>
      <c r="BN5" s="298"/>
      <c r="BO5" s="297" t="s">
        <v>6</v>
      </c>
      <c r="BP5" s="298"/>
      <c r="BQ5" s="277" t="s">
        <v>7</v>
      </c>
      <c r="BR5" s="278"/>
      <c r="BS5" s="277" t="s">
        <v>3</v>
      </c>
      <c r="BT5" s="278"/>
      <c r="BU5" s="297" t="s">
        <v>4</v>
      </c>
      <c r="BV5" s="315"/>
      <c r="BW5" s="297" t="s">
        <v>5</v>
      </c>
      <c r="BX5" s="315"/>
      <c r="BY5" s="297" t="s">
        <v>6</v>
      </c>
      <c r="BZ5" s="315"/>
      <c r="CA5" s="297" t="s">
        <v>7</v>
      </c>
      <c r="CB5" s="315"/>
      <c r="CO5" s="331"/>
      <c r="CP5" s="294"/>
      <c r="CQ5" s="335" t="s">
        <v>411</v>
      </c>
      <c r="CR5" s="335"/>
      <c r="CS5" s="335"/>
      <c r="CT5" s="335"/>
      <c r="CU5" s="335"/>
      <c r="CV5" s="66"/>
      <c r="CW5" s="294"/>
      <c r="CX5" s="294"/>
      <c r="DI5" s="305"/>
      <c r="DJ5" s="306"/>
      <c r="DK5" s="306"/>
      <c r="DL5" s="306"/>
      <c r="DM5" s="307"/>
      <c r="DN5" s="279"/>
      <c r="DO5" s="333"/>
      <c r="DP5" s="333"/>
      <c r="DQ5" s="279"/>
    </row>
    <row r="6" spans="1:165" ht="64.5" customHeight="1" thickBot="1">
      <c r="A6" s="327"/>
      <c r="B6" s="328"/>
      <c r="C6" s="284" t="s">
        <v>364</v>
      </c>
      <c r="D6" s="284"/>
      <c r="E6" s="284"/>
      <c r="F6" s="284"/>
      <c r="G6" s="285"/>
      <c r="H6" s="92" t="s">
        <v>365</v>
      </c>
      <c r="I6" s="92" t="s">
        <v>366</v>
      </c>
      <c r="J6" s="289" t="s">
        <v>335</v>
      </c>
      <c r="K6" s="314"/>
      <c r="L6" s="314"/>
      <c r="M6" s="314"/>
      <c r="N6" s="290"/>
      <c r="O6" s="64" t="s">
        <v>367</v>
      </c>
      <c r="P6" s="63" t="s">
        <v>368</v>
      </c>
      <c r="Q6" s="63" t="s">
        <v>369</v>
      </c>
      <c r="R6" s="289" t="s">
        <v>370</v>
      </c>
      <c r="S6" s="314"/>
      <c r="T6" s="314"/>
      <c r="U6" s="314"/>
      <c r="V6" s="290"/>
      <c r="W6" s="63" t="s">
        <v>421</v>
      </c>
      <c r="X6" s="63" t="s">
        <v>418</v>
      </c>
      <c r="Y6" s="63" t="s">
        <v>399</v>
      </c>
      <c r="Z6" s="85" t="s">
        <v>417</v>
      </c>
      <c r="AA6" s="54" t="s">
        <v>419</v>
      </c>
      <c r="AB6" s="93" t="s">
        <v>420</v>
      </c>
      <c r="AC6" s="85" t="s">
        <v>421</v>
      </c>
      <c r="AD6" s="54" t="s">
        <v>426</v>
      </c>
      <c r="AE6" s="86" t="s">
        <v>9</v>
      </c>
      <c r="AF6" s="54" t="s">
        <v>373</v>
      </c>
      <c r="AG6" s="94" t="s">
        <v>420</v>
      </c>
      <c r="AH6" s="95" t="s">
        <v>417</v>
      </c>
      <c r="AI6" s="96" t="s">
        <v>8</v>
      </c>
      <c r="AJ6" s="54" t="s">
        <v>419</v>
      </c>
      <c r="AK6" s="86" t="s">
        <v>9</v>
      </c>
      <c r="AL6" s="54" t="s">
        <v>373</v>
      </c>
      <c r="AM6" s="93" t="s">
        <v>372</v>
      </c>
      <c r="AN6" s="54" t="s">
        <v>422</v>
      </c>
      <c r="AO6" s="85" t="s">
        <v>417</v>
      </c>
      <c r="AP6" s="86" t="s">
        <v>329</v>
      </c>
      <c r="AQ6" s="97" t="s">
        <v>419</v>
      </c>
      <c r="AR6" s="93" t="s">
        <v>371</v>
      </c>
      <c r="AS6" s="60" t="s">
        <v>423</v>
      </c>
      <c r="AT6" s="85" t="s">
        <v>417</v>
      </c>
      <c r="AU6" s="86" t="s">
        <v>8</v>
      </c>
      <c r="AV6" s="86" t="s">
        <v>419</v>
      </c>
      <c r="AW6" s="93" t="s">
        <v>371</v>
      </c>
      <c r="AX6" s="93" t="s">
        <v>423</v>
      </c>
      <c r="AY6" s="322" t="s">
        <v>405</v>
      </c>
      <c r="AZ6" s="323"/>
      <c r="BA6" s="323"/>
      <c r="BB6" s="323"/>
      <c r="BC6" s="323"/>
      <c r="BD6" s="324"/>
      <c r="BE6" s="93" t="s">
        <v>419</v>
      </c>
      <c r="BF6" s="93" t="s">
        <v>371</v>
      </c>
      <c r="BG6" s="58" t="s">
        <v>403</v>
      </c>
      <c r="BH6" s="98" t="s">
        <v>423</v>
      </c>
      <c r="BI6" s="99" t="s">
        <v>332</v>
      </c>
      <c r="BJ6" s="100" t="s">
        <v>10</v>
      </c>
      <c r="BK6" s="101" t="s">
        <v>332</v>
      </c>
      <c r="BL6" s="102" t="s">
        <v>10</v>
      </c>
      <c r="BM6" s="101" t="s">
        <v>332</v>
      </c>
      <c r="BN6" s="103" t="s">
        <v>10</v>
      </c>
      <c r="BO6" s="104" t="s">
        <v>332</v>
      </c>
      <c r="BP6" s="105" t="s">
        <v>10</v>
      </c>
      <c r="BQ6" s="101" t="s">
        <v>333</v>
      </c>
      <c r="BR6" s="102" t="s">
        <v>10</v>
      </c>
      <c r="BS6" s="101" t="s">
        <v>333</v>
      </c>
      <c r="BT6" s="102" t="s">
        <v>10</v>
      </c>
      <c r="BU6" s="101" t="s">
        <v>333</v>
      </c>
      <c r="BV6" s="102" t="s">
        <v>10</v>
      </c>
      <c r="BW6" s="101" t="s">
        <v>333</v>
      </c>
      <c r="BX6" s="102" t="s">
        <v>10</v>
      </c>
      <c r="BY6" s="101" t="s">
        <v>333</v>
      </c>
      <c r="BZ6" s="102" t="s">
        <v>10</v>
      </c>
      <c r="CA6" s="101" t="s">
        <v>333</v>
      </c>
      <c r="CB6" s="102" t="s">
        <v>10</v>
      </c>
      <c r="CD6" s="32" t="s">
        <v>336</v>
      </c>
      <c r="CE6" s="32" t="s">
        <v>337</v>
      </c>
      <c r="CF6" s="32" t="s">
        <v>338</v>
      </c>
      <c r="CG6" s="32" t="s">
        <v>339</v>
      </c>
      <c r="CH6" s="32" t="s">
        <v>340</v>
      </c>
      <c r="CJ6" s="32" t="s">
        <v>336</v>
      </c>
      <c r="CK6" s="32" t="s">
        <v>337</v>
      </c>
      <c r="CL6" s="32" t="s">
        <v>338</v>
      </c>
      <c r="CM6" s="32" t="s">
        <v>339</v>
      </c>
      <c r="CN6" s="32" t="s">
        <v>340</v>
      </c>
      <c r="CO6" s="331"/>
      <c r="CP6" s="294"/>
      <c r="CQ6" s="295" t="s">
        <v>412</v>
      </c>
      <c r="CR6" s="295" t="s">
        <v>414</v>
      </c>
      <c r="CS6" s="295" t="s">
        <v>413</v>
      </c>
      <c r="CT6" s="295" t="s">
        <v>415</v>
      </c>
      <c r="CU6" s="295" t="s">
        <v>416</v>
      </c>
      <c r="CV6" s="332" t="s">
        <v>374</v>
      </c>
      <c r="CW6" s="294"/>
      <c r="CX6" s="294"/>
      <c r="CY6" s="32" t="s">
        <v>336</v>
      </c>
      <c r="CZ6" s="32" t="s">
        <v>337</v>
      </c>
      <c r="DA6" s="32" t="s">
        <v>338</v>
      </c>
      <c r="DB6" s="32" t="s">
        <v>339</v>
      </c>
      <c r="DC6" s="32" t="s">
        <v>340</v>
      </c>
      <c r="DD6" s="276" t="s">
        <v>345</v>
      </c>
      <c r="DE6" s="276"/>
      <c r="DF6" s="276"/>
      <c r="DG6" s="276"/>
      <c r="DH6" s="276"/>
      <c r="DI6" s="106"/>
      <c r="DJ6" s="106"/>
      <c r="DK6" s="106"/>
      <c r="DL6" s="106"/>
      <c r="DM6" s="106"/>
      <c r="DN6" s="279"/>
      <c r="DO6" s="333"/>
      <c r="DP6" s="333"/>
      <c r="DQ6" s="279"/>
      <c r="EJ6" s="279" t="s">
        <v>402</v>
      </c>
      <c r="EK6" s="279"/>
      <c r="EN6" s="275"/>
      <c r="EO6" s="276"/>
      <c r="EP6" s="276"/>
      <c r="EQ6" s="276"/>
      <c r="ER6" s="276"/>
      <c r="ET6" s="275" t="s">
        <v>404</v>
      </c>
      <c r="EU6" s="276"/>
      <c r="EV6" s="276"/>
      <c r="EW6" s="276"/>
      <c r="EX6" s="276"/>
      <c r="EY6" s="329" t="s">
        <v>427</v>
      </c>
      <c r="EZ6" s="330"/>
      <c r="FA6" s="330"/>
      <c r="FB6" s="330"/>
      <c r="FC6" s="330"/>
    </row>
    <row r="7" spans="1:165" ht="55.5" customHeight="1" thickBot="1">
      <c r="A7" s="67"/>
      <c r="B7" s="107"/>
      <c r="C7" s="108" t="s">
        <v>11</v>
      </c>
      <c r="D7" s="86" t="s">
        <v>12</v>
      </c>
      <c r="E7" s="86" t="s">
        <v>13</v>
      </c>
      <c r="F7" s="86" t="s">
        <v>14</v>
      </c>
      <c r="G7" s="54" t="s">
        <v>15</v>
      </c>
      <c r="H7" s="109"/>
      <c r="I7" s="110" t="s">
        <v>384</v>
      </c>
      <c r="J7" s="63" t="s">
        <v>11</v>
      </c>
      <c r="K7" s="58" t="s">
        <v>12</v>
      </c>
      <c r="L7" s="58" t="s">
        <v>13</v>
      </c>
      <c r="M7" s="58" t="s">
        <v>14</v>
      </c>
      <c r="N7" s="58" t="s">
        <v>15</v>
      </c>
      <c r="O7" s="86"/>
      <c r="P7" s="86"/>
      <c r="Q7" s="86" t="s">
        <v>385</v>
      </c>
      <c r="R7" s="86" t="s">
        <v>11</v>
      </c>
      <c r="S7" s="86" t="s">
        <v>12</v>
      </c>
      <c r="T7" s="86" t="s">
        <v>13</v>
      </c>
      <c r="U7" s="86" t="s">
        <v>14</v>
      </c>
      <c r="V7" s="55" t="s">
        <v>15</v>
      </c>
      <c r="W7" s="86"/>
      <c r="X7" s="93"/>
      <c r="Y7" s="93"/>
      <c r="Z7" s="111"/>
      <c r="AA7" s="112"/>
      <c r="AB7" s="73"/>
      <c r="AC7" s="85"/>
      <c r="AD7" s="55"/>
      <c r="AE7" s="55"/>
      <c r="AF7" s="55" t="s">
        <v>387</v>
      </c>
      <c r="AG7" s="54"/>
      <c r="AH7" s="113"/>
      <c r="AI7" s="114"/>
      <c r="AJ7" s="58"/>
      <c r="AK7" s="58"/>
      <c r="AL7" s="114"/>
      <c r="AM7" s="114"/>
      <c r="AN7" s="58"/>
      <c r="AO7" s="85"/>
      <c r="AP7" s="86"/>
      <c r="AQ7" s="115"/>
      <c r="AR7" s="55" t="s">
        <v>386</v>
      </c>
      <c r="AS7" s="116"/>
      <c r="AT7" s="111"/>
      <c r="AU7" s="111"/>
      <c r="AV7" s="112"/>
      <c r="AW7" s="112"/>
      <c r="AX7" s="112"/>
      <c r="AY7" s="95" t="s">
        <v>406</v>
      </c>
      <c r="AZ7" s="96"/>
      <c r="BA7" s="96" t="s">
        <v>407</v>
      </c>
      <c r="BB7" s="96" t="s">
        <v>408</v>
      </c>
      <c r="BC7" s="96" t="s">
        <v>409</v>
      </c>
      <c r="BD7" s="96" t="s">
        <v>410</v>
      </c>
      <c r="BE7" s="86"/>
      <c r="BF7" s="86"/>
      <c r="BG7" s="55" t="s">
        <v>386</v>
      </c>
      <c r="BH7" s="54"/>
      <c r="BI7" s="113"/>
      <c r="BJ7" s="98"/>
      <c r="BK7" s="85"/>
      <c r="BL7" s="54"/>
      <c r="BM7" s="113"/>
      <c r="BN7" s="58"/>
      <c r="BO7" s="117"/>
      <c r="BP7" s="98"/>
      <c r="BQ7" s="95"/>
      <c r="BR7" s="118"/>
      <c r="BS7" s="85"/>
      <c r="BT7" s="54"/>
      <c r="BU7" s="119"/>
      <c r="BV7" s="112"/>
      <c r="BW7" s="85"/>
      <c r="BX7" s="54"/>
      <c r="BY7" s="119"/>
      <c r="BZ7" s="112"/>
      <c r="CA7" s="85"/>
      <c r="CB7" s="54"/>
      <c r="CD7" s="32" t="s">
        <v>11</v>
      </c>
      <c r="CE7" s="32" t="s">
        <v>12</v>
      </c>
      <c r="CF7" s="32" t="s">
        <v>13</v>
      </c>
      <c r="CG7" s="32" t="s">
        <v>14</v>
      </c>
      <c r="CH7" s="32" t="s">
        <v>15</v>
      </c>
      <c r="CJ7" s="32" t="s">
        <v>11</v>
      </c>
      <c r="CK7" s="32" t="s">
        <v>12</v>
      </c>
      <c r="CL7" s="32" t="s">
        <v>13</v>
      </c>
      <c r="CM7" s="32" t="s">
        <v>14</v>
      </c>
      <c r="CN7" s="32" t="s">
        <v>15</v>
      </c>
      <c r="CO7" s="331"/>
      <c r="CP7" s="294"/>
      <c r="CQ7" s="296"/>
      <c r="CR7" s="296"/>
      <c r="CS7" s="296"/>
      <c r="CT7" s="296"/>
      <c r="CU7" s="296"/>
      <c r="CV7" s="332"/>
      <c r="CW7" s="294"/>
      <c r="CX7" s="294"/>
      <c r="CY7" s="32" t="s">
        <v>341</v>
      </c>
      <c r="CZ7" s="32" t="s">
        <v>12</v>
      </c>
      <c r="DA7" s="32" t="s">
        <v>13</v>
      </c>
      <c r="DB7" s="32" t="s">
        <v>14</v>
      </c>
      <c r="DC7" s="32" t="s">
        <v>15</v>
      </c>
      <c r="DD7" s="32" t="s">
        <v>356</v>
      </c>
      <c r="DE7" s="32" t="s">
        <v>357</v>
      </c>
      <c r="DF7" s="32" t="s">
        <v>358</v>
      </c>
      <c r="DG7" s="32" t="s">
        <v>359</v>
      </c>
      <c r="DH7" s="32" t="s">
        <v>360</v>
      </c>
      <c r="DI7" s="106" t="s">
        <v>341</v>
      </c>
      <c r="DJ7" s="106" t="s">
        <v>12</v>
      </c>
      <c r="DK7" s="106" t="s">
        <v>13</v>
      </c>
      <c r="DL7" s="106" t="s">
        <v>14</v>
      </c>
      <c r="DM7" s="106" t="s">
        <v>15</v>
      </c>
      <c r="DN7" s="279"/>
      <c r="DO7" s="333"/>
      <c r="DP7" s="333"/>
      <c r="DQ7" s="279"/>
      <c r="DW7" s="121" t="s">
        <v>388</v>
      </c>
      <c r="DX7" s="32" t="s">
        <v>356</v>
      </c>
      <c r="DY7" s="32" t="s">
        <v>357</v>
      </c>
      <c r="DZ7" s="32" t="s">
        <v>358</v>
      </c>
      <c r="EA7" s="32" t="s">
        <v>359</v>
      </c>
      <c r="EB7" s="32" t="s">
        <v>360</v>
      </c>
      <c r="ED7" s="32" t="s">
        <v>356</v>
      </c>
      <c r="EE7" s="32" t="s">
        <v>357</v>
      </c>
      <c r="EF7" s="32" t="s">
        <v>358</v>
      </c>
      <c r="EG7" s="32" t="s">
        <v>359</v>
      </c>
      <c r="EH7" s="32" t="s">
        <v>360</v>
      </c>
      <c r="EJ7" s="32" t="s">
        <v>396</v>
      </c>
      <c r="EK7" s="32" t="s">
        <v>397</v>
      </c>
      <c r="EN7" s="34" t="s">
        <v>356</v>
      </c>
      <c r="EO7" s="34" t="s">
        <v>357</v>
      </c>
      <c r="EP7" s="34" t="s">
        <v>358</v>
      </c>
      <c r="EQ7" s="34" t="s">
        <v>396</v>
      </c>
      <c r="ER7" s="34" t="s">
        <v>397</v>
      </c>
      <c r="ES7" s="34"/>
      <c r="ET7" s="34" t="s">
        <v>356</v>
      </c>
      <c r="EU7" s="34" t="s">
        <v>357</v>
      </c>
      <c r="EV7" s="34" t="s">
        <v>358</v>
      </c>
      <c r="EW7" s="34" t="s">
        <v>396</v>
      </c>
      <c r="EX7" s="34" t="s">
        <v>397</v>
      </c>
      <c r="EY7" s="15" t="s">
        <v>356</v>
      </c>
      <c r="EZ7" s="15" t="s">
        <v>357</v>
      </c>
      <c r="FA7" s="15" t="s">
        <v>358</v>
      </c>
      <c r="FB7" s="15" t="s">
        <v>396</v>
      </c>
      <c r="FC7" s="15" t="s">
        <v>397</v>
      </c>
    </row>
    <row r="8" spans="1:165" ht="13.5" customHeight="1" thickBot="1">
      <c r="A8" s="122">
        <v>1</v>
      </c>
      <c r="B8" s="75">
        <v>2</v>
      </c>
      <c r="C8" s="122">
        <v>3</v>
      </c>
      <c r="D8" s="122">
        <v>4</v>
      </c>
      <c r="E8" s="66">
        <v>5</v>
      </c>
      <c r="F8" s="122">
        <v>6</v>
      </c>
      <c r="G8" s="68">
        <v>7</v>
      </c>
      <c r="H8" s="123"/>
      <c r="I8" s="124">
        <v>8</v>
      </c>
      <c r="J8" s="125">
        <v>9</v>
      </c>
      <c r="K8" s="125">
        <v>10</v>
      </c>
      <c r="L8" s="125">
        <v>11</v>
      </c>
      <c r="M8" s="125">
        <v>12</v>
      </c>
      <c r="N8" s="126">
        <v>13</v>
      </c>
      <c r="O8" s="127">
        <v>14</v>
      </c>
      <c r="P8" s="128">
        <v>15</v>
      </c>
      <c r="Q8" s="129"/>
      <c r="R8" s="129">
        <v>16</v>
      </c>
      <c r="S8" s="129">
        <v>17</v>
      </c>
      <c r="T8" s="129">
        <v>18</v>
      </c>
      <c r="U8" s="129">
        <v>19</v>
      </c>
      <c r="V8" s="129">
        <v>20</v>
      </c>
      <c r="W8" s="128">
        <v>21</v>
      </c>
      <c r="X8" s="129">
        <v>22</v>
      </c>
      <c r="Y8" s="129"/>
      <c r="Z8" s="130">
        <v>31</v>
      </c>
      <c r="AA8" s="56">
        <v>32</v>
      </c>
      <c r="AB8" s="75"/>
      <c r="AC8" s="131">
        <v>34</v>
      </c>
      <c r="AD8" s="56">
        <v>35</v>
      </c>
      <c r="AE8" s="56"/>
      <c r="AF8" s="76"/>
      <c r="AG8" s="77">
        <v>36</v>
      </c>
      <c r="AH8" s="131">
        <v>37</v>
      </c>
      <c r="AI8" s="56">
        <v>38</v>
      </c>
      <c r="AJ8" s="56">
        <v>38</v>
      </c>
      <c r="AK8" s="56"/>
      <c r="AL8" s="56"/>
      <c r="AM8" s="56"/>
      <c r="AN8" s="77">
        <v>39</v>
      </c>
      <c r="AO8" s="132">
        <v>40</v>
      </c>
      <c r="AP8" s="128"/>
      <c r="AQ8" s="129">
        <v>41</v>
      </c>
      <c r="AR8" s="129"/>
      <c r="AS8" s="129">
        <v>42</v>
      </c>
      <c r="AT8" s="131">
        <v>43</v>
      </c>
      <c r="AU8" s="56"/>
      <c r="AV8" s="56">
        <v>44</v>
      </c>
      <c r="AW8" s="56">
        <v>45</v>
      </c>
      <c r="AX8" s="77">
        <v>45</v>
      </c>
      <c r="AY8" s="133">
        <v>46</v>
      </c>
      <c r="AZ8" s="125"/>
      <c r="BA8" s="125"/>
      <c r="BB8" s="125"/>
      <c r="BC8" s="125"/>
      <c r="BD8" s="125"/>
      <c r="BE8" s="125">
        <v>47</v>
      </c>
      <c r="BF8" s="125"/>
      <c r="BG8" s="134"/>
      <c r="BH8" s="126">
        <v>48</v>
      </c>
      <c r="BI8" s="85">
        <v>49</v>
      </c>
      <c r="BJ8" s="54">
        <v>50</v>
      </c>
      <c r="BK8" s="113">
        <v>51</v>
      </c>
      <c r="BL8" s="58">
        <v>52</v>
      </c>
      <c r="BM8" s="85">
        <v>53</v>
      </c>
      <c r="BN8" s="54">
        <v>54</v>
      </c>
      <c r="BO8" s="113">
        <v>55</v>
      </c>
      <c r="BP8" s="98">
        <v>56</v>
      </c>
      <c r="BQ8" s="85">
        <v>57</v>
      </c>
      <c r="BR8" s="54">
        <v>58</v>
      </c>
      <c r="BS8" s="85">
        <v>59</v>
      </c>
      <c r="BT8" s="54">
        <v>60</v>
      </c>
      <c r="BU8" s="113">
        <v>61</v>
      </c>
      <c r="BV8" s="58">
        <v>62</v>
      </c>
      <c r="BW8" s="117">
        <v>63</v>
      </c>
      <c r="BX8" s="98">
        <v>64</v>
      </c>
      <c r="BY8" s="113">
        <v>65</v>
      </c>
      <c r="BZ8" s="114">
        <v>66</v>
      </c>
      <c r="CA8" s="114">
        <v>67</v>
      </c>
      <c r="CB8" s="98">
        <v>68</v>
      </c>
      <c r="CO8" s="331"/>
      <c r="CP8" s="294"/>
      <c r="CQ8" s="120"/>
      <c r="CR8" s="135"/>
      <c r="CS8" s="135"/>
      <c r="CT8" s="135"/>
      <c r="CU8" s="136"/>
      <c r="CV8" s="332"/>
      <c r="CW8" s="294"/>
      <c r="CX8" s="294"/>
      <c r="DI8" s="106"/>
      <c r="DJ8" s="106"/>
      <c r="DK8" s="106"/>
      <c r="DL8" s="106"/>
      <c r="DM8" s="106"/>
      <c r="DN8" s="279"/>
    </row>
    <row r="9" spans="1:165">
      <c r="A9" s="1">
        <v>1</v>
      </c>
      <c r="B9" s="137" t="s">
        <v>16</v>
      </c>
      <c r="C9" s="138"/>
      <c r="D9" s="139"/>
      <c r="E9" s="139"/>
      <c r="F9" s="139"/>
      <c r="G9" s="140"/>
      <c r="H9" s="141"/>
      <c r="I9" s="142"/>
      <c r="J9" s="11"/>
      <c r="K9" s="11"/>
      <c r="L9" s="11"/>
      <c r="M9" s="11"/>
      <c r="N9" s="143"/>
      <c r="O9" s="144"/>
      <c r="P9" s="11"/>
      <c r="Q9" s="11"/>
      <c r="R9" s="11"/>
      <c r="S9" s="11"/>
      <c r="T9" s="11"/>
      <c r="U9" s="11"/>
      <c r="V9" s="16"/>
      <c r="W9" s="145"/>
      <c r="X9" s="11"/>
      <c r="Y9" s="11"/>
      <c r="Z9" s="146"/>
      <c r="AA9" s="9"/>
      <c r="AB9" s="147"/>
      <c r="AC9" s="144"/>
      <c r="AD9" s="11"/>
      <c r="AE9" s="11"/>
      <c r="AF9" s="143"/>
      <c r="AG9" s="16"/>
      <c r="AH9" s="146"/>
      <c r="AI9" s="9"/>
      <c r="AJ9" s="9"/>
      <c r="AK9" s="9"/>
      <c r="AL9" s="9"/>
      <c r="AM9" s="9"/>
      <c r="AN9" s="148"/>
      <c r="AO9" s="149"/>
      <c r="AP9" s="11"/>
      <c r="AQ9" s="11"/>
      <c r="AR9" s="143"/>
      <c r="AS9" s="16"/>
      <c r="AT9" s="146"/>
      <c r="AU9" s="9"/>
      <c r="AV9" s="9"/>
      <c r="AW9" s="9"/>
      <c r="AX9" s="148"/>
      <c r="AY9" s="144"/>
      <c r="AZ9" s="11"/>
      <c r="BA9" s="11"/>
      <c r="BB9" s="11"/>
      <c r="BC9" s="11"/>
      <c r="BD9" s="11"/>
      <c r="BE9" s="11"/>
      <c r="BF9" s="11"/>
      <c r="BG9" s="143"/>
      <c r="BH9" s="16"/>
      <c r="BI9" s="150"/>
      <c r="BJ9" s="151"/>
      <c r="BK9" s="152"/>
      <c r="BL9" s="153"/>
      <c r="BM9" s="150"/>
      <c r="BN9" s="151"/>
      <c r="BO9" s="152"/>
      <c r="BP9" s="153"/>
      <c r="BQ9" s="150"/>
      <c r="BR9" s="151"/>
      <c r="BS9" s="152"/>
      <c r="BT9" s="153"/>
      <c r="BU9" s="150"/>
      <c r="BV9" s="151"/>
      <c r="BW9" s="152"/>
      <c r="BX9" s="153"/>
      <c r="BY9" s="150"/>
      <c r="BZ9" s="151"/>
      <c r="CA9" s="152"/>
      <c r="CB9" s="153"/>
      <c r="DI9" s="106"/>
      <c r="DJ9" s="106"/>
      <c r="DK9" s="106"/>
      <c r="DL9" s="106"/>
      <c r="DM9" s="106"/>
      <c r="DP9" s="17"/>
      <c r="EJ9" s="35"/>
      <c r="EK9" s="35"/>
      <c r="EL9" s="35"/>
      <c r="EM9" s="35"/>
      <c r="EN9" s="35"/>
      <c r="EO9" s="35"/>
      <c r="EP9" s="35"/>
    </row>
    <row r="10" spans="1:165">
      <c r="A10" s="48">
        <v>1</v>
      </c>
      <c r="B10" s="19" t="s">
        <v>17</v>
      </c>
      <c r="C10" s="23">
        <v>18</v>
      </c>
      <c r="D10" s="24">
        <v>19</v>
      </c>
      <c r="E10" s="24">
        <v>20</v>
      </c>
      <c r="F10" s="24">
        <v>21</v>
      </c>
      <c r="G10" s="25">
        <v>33</v>
      </c>
      <c r="H10" s="26">
        <v>13</v>
      </c>
      <c r="I10" s="26">
        <f t="shared" ref="I10:I41" si="0">H10*1.1</f>
        <v>14.3</v>
      </c>
      <c r="J10" s="4">
        <f t="shared" ref="J10:J17" si="1">I10*C10</f>
        <v>257.40000000000003</v>
      </c>
      <c r="K10" s="4">
        <f t="shared" ref="K10:K17" si="2">I10*D10</f>
        <v>271.7</v>
      </c>
      <c r="L10" s="4">
        <f t="shared" ref="L10:L17" si="3">I10*E10</f>
        <v>286</v>
      </c>
      <c r="M10" s="4">
        <f t="shared" ref="M10:M17" si="4">I10*F10</f>
        <v>300.3</v>
      </c>
      <c r="N10" s="6">
        <f t="shared" ref="N10:N17" si="5">I10*G10</f>
        <v>471.90000000000003</v>
      </c>
      <c r="O10" s="154">
        <v>1.66E-2</v>
      </c>
      <c r="P10" s="4">
        <v>1415.83</v>
      </c>
      <c r="Q10" s="4">
        <f t="shared" ref="Q10:Q73" si="6">P10*1.14</f>
        <v>1614.0461999999998</v>
      </c>
      <c r="R10" s="4">
        <f t="shared" ref="R10:R17" si="7">P10*O10*C10</f>
        <v>423.050004</v>
      </c>
      <c r="S10" s="4">
        <f t="shared" ref="S10:S17" si="8">P10*O10*D10</f>
        <v>446.55278199999998</v>
      </c>
      <c r="T10" s="4">
        <f t="shared" ref="T10:T17" si="9">P10*O10*E10</f>
        <v>470.05556000000001</v>
      </c>
      <c r="U10" s="4">
        <f t="shared" ref="U10:U17" si="10">P10*O10*F10</f>
        <v>493.55833799999999</v>
      </c>
      <c r="V10" s="7">
        <f t="shared" ref="V10:V17" si="11">P10*O10*G10</f>
        <v>775.59167400000001</v>
      </c>
      <c r="W10" s="155">
        <v>8.1999999999999993</v>
      </c>
      <c r="X10" s="4">
        <v>4.91</v>
      </c>
      <c r="Y10" s="4">
        <f t="shared" ref="Y10:Y17" si="12">W10*X10</f>
        <v>40.262</v>
      </c>
      <c r="Z10" s="156">
        <v>15</v>
      </c>
      <c r="AA10" s="4">
        <v>4.91</v>
      </c>
      <c r="AB10" s="157">
        <f t="shared" ref="AB10:AB17" si="13">AA10*Z10</f>
        <v>73.650000000000006</v>
      </c>
      <c r="AC10" s="12">
        <v>9.1</v>
      </c>
      <c r="AD10" s="4">
        <v>44.08</v>
      </c>
      <c r="AE10" s="4"/>
      <c r="AF10" s="6">
        <f t="shared" ref="AF10:AF17" si="14">AD10*1.15</f>
        <v>50.691999999999993</v>
      </c>
      <c r="AG10" s="7">
        <f t="shared" ref="AG10:AG17" si="15">AC10*AD10</f>
        <v>401.12799999999999</v>
      </c>
      <c r="AH10" s="158">
        <v>9.1</v>
      </c>
      <c r="AI10" s="59">
        <v>21.19</v>
      </c>
      <c r="AJ10" s="59">
        <v>23.17</v>
      </c>
      <c r="AK10" s="4">
        <f t="shared" ref="AK10:AK17" si="16">AI10*AH10</f>
        <v>192.82900000000001</v>
      </c>
      <c r="AL10" s="4"/>
      <c r="AM10" s="4">
        <v>0</v>
      </c>
      <c r="AN10" s="6">
        <f t="shared" ref="AN10:AN17" si="17">AH10*AJ10</f>
        <v>210.84700000000001</v>
      </c>
      <c r="AO10" s="159">
        <v>0.215</v>
      </c>
      <c r="AP10" s="4">
        <v>93.26</v>
      </c>
      <c r="AQ10" s="4">
        <v>197.21</v>
      </c>
      <c r="AR10" s="6">
        <f t="shared" ref="AR10:AR17" si="18">AQ10*1.1</f>
        <v>216.93100000000004</v>
      </c>
      <c r="AS10" s="7">
        <f t="shared" ref="AS10:AS17" si="19">AO10*AQ10</f>
        <v>42.400150000000004</v>
      </c>
      <c r="AT10" s="156">
        <v>15</v>
      </c>
      <c r="AU10" s="4">
        <v>1.62</v>
      </c>
      <c r="AV10" s="4">
        <v>4.71</v>
      </c>
      <c r="AW10" s="4">
        <f t="shared" ref="AW10:AW17" si="20">AU10*AT10</f>
        <v>24.3</v>
      </c>
      <c r="AX10" s="6">
        <f t="shared" ref="AX10:AX17" si="21">AV10*AT10</f>
        <v>70.650000000000006</v>
      </c>
      <c r="AY10" s="12">
        <v>60.1</v>
      </c>
      <c r="AZ10" s="4">
        <v>1.1200000000000001</v>
      </c>
      <c r="BA10" s="4">
        <v>68.900000000000006</v>
      </c>
      <c r="BB10" s="4">
        <v>84.8</v>
      </c>
      <c r="BC10" s="4">
        <v>109.5</v>
      </c>
      <c r="BD10" s="4">
        <v>156.1</v>
      </c>
      <c r="BE10" s="4">
        <f t="shared" ref="BE10:BE17" si="22">2.09*115/100</f>
        <v>2.4034999999999997</v>
      </c>
      <c r="BF10" s="4">
        <f t="shared" ref="BF10:BF17" si="23">AZ10*AY10</f>
        <v>67.312000000000012</v>
      </c>
      <c r="BG10" s="6">
        <f t="shared" ref="BG10:BG17" si="24">BE10*1.1</f>
        <v>2.64385</v>
      </c>
      <c r="BH10" s="7">
        <f t="shared" ref="BH10:BH17" si="25">BE10*AY10</f>
        <v>144.45034999999999</v>
      </c>
      <c r="BI10" s="27"/>
      <c r="BJ10" s="28"/>
      <c r="BK10" s="29"/>
      <c r="BL10" s="30"/>
      <c r="BM10" s="31"/>
      <c r="BN10" s="28"/>
      <c r="BO10" s="29"/>
      <c r="BP10" s="30"/>
      <c r="BQ10" s="31"/>
      <c r="BR10" s="28"/>
      <c r="BS10" s="29"/>
      <c r="BT10" s="30"/>
      <c r="BU10" s="31"/>
      <c r="BV10" s="28"/>
      <c r="BW10" s="29"/>
      <c r="BX10" s="30"/>
      <c r="BY10" s="31"/>
      <c r="BZ10" s="28"/>
      <c r="CA10" s="29"/>
      <c r="CB10" s="30"/>
      <c r="CD10" s="33">
        <f t="shared" ref="CD10:CD17" si="26">(AS10*5)</f>
        <v>212.00075000000001</v>
      </c>
      <c r="CE10" s="17">
        <f t="shared" ref="CE10:CE17" si="27">AS10*4</f>
        <v>169.60060000000001</v>
      </c>
      <c r="CF10" s="17">
        <f t="shared" ref="CF10:CF17" si="28">AS10*3</f>
        <v>127.20045000000002</v>
      </c>
      <c r="CG10" s="17">
        <f t="shared" ref="CG10:CG17" si="29">AS10*2</f>
        <v>84.800300000000007</v>
      </c>
      <c r="CH10" s="17">
        <f t="shared" ref="CH10:CH17" si="30">AS10</f>
        <v>42.400150000000004</v>
      </c>
      <c r="CI10" s="17"/>
      <c r="CJ10" s="17">
        <f t="shared" ref="CJ10:CJ17" si="31">CD10/5/18</f>
        <v>2.3555638888888892</v>
      </c>
      <c r="CK10" s="17">
        <f t="shared" ref="CK10:CK17" si="32">CE10/4/19</f>
        <v>2.2315868421052634</v>
      </c>
      <c r="CL10" s="17">
        <f t="shared" ref="CL10:CL17" si="33">CF10/3/20</f>
        <v>2.1200075000000003</v>
      </c>
      <c r="CM10" s="17">
        <f t="shared" ref="CM10:CM17" si="34">CG10/2/21</f>
        <v>2.0190547619047621</v>
      </c>
      <c r="CN10" s="17">
        <f t="shared" ref="CN10:CN17" si="35">CH10/1/33</f>
        <v>1.2848530303030303</v>
      </c>
      <c r="CO10" s="17" t="e">
        <f>#REF!+AG10+AX10+AN10+BH10+#REF!+DP10</f>
        <v>#REF!</v>
      </c>
      <c r="CP10" s="17" t="e">
        <f>CO10*1.255</f>
        <v>#REF!</v>
      </c>
      <c r="CQ10" s="17">
        <f t="shared" ref="CQ10:CQ73" si="36">AB10+AG10+AN10+AS10+AX10+(AY10*BE10)</f>
        <v>943.12549999999999</v>
      </c>
      <c r="CR10" s="17">
        <f t="shared" ref="CR10:CR73" si="37">AB10+AG10+AN10+AS10+AX10+(BA10*BE10)</f>
        <v>964.27629999999999</v>
      </c>
      <c r="CS10" s="17">
        <f t="shared" ref="CS10:CS73" si="38">AB10+AG10+AN10+AS10+AX10+(BB10*BE10)</f>
        <v>1002.49195</v>
      </c>
      <c r="CT10" s="17">
        <f t="shared" ref="CT10:CT73" si="39">AB10+AG10+AN10+AS10+AX10+ (BC10*BE10)</f>
        <v>1061.8584000000001</v>
      </c>
      <c r="CU10" s="17">
        <f t="shared" ref="CU10:CU73" si="40">AG10+AS10+AX10+(BD10*BE10)+AB10+AN10</f>
        <v>1173.8615</v>
      </c>
      <c r="CV10" s="17">
        <f>CU10*1.182</f>
        <v>1387.504293</v>
      </c>
      <c r="CW10" s="17">
        <f t="shared" ref="CW10:CW73" si="41">W10*X10</f>
        <v>40.262</v>
      </c>
      <c r="CX10" s="17">
        <f t="shared" ref="CX10:CX17" si="42">O10*P10</f>
        <v>23.502777999999999</v>
      </c>
      <c r="CY10" s="33"/>
      <c r="CZ10" s="33"/>
      <c r="DA10" s="17"/>
      <c r="DB10" s="17"/>
      <c r="DC10" s="17"/>
      <c r="DD10" s="15">
        <f>(CU10/18+CW10)</f>
        <v>105.47652777777778</v>
      </c>
      <c r="DE10" s="15">
        <f t="shared" ref="DE10:DE17" si="43">(CU10/19+CW10)*1.15</f>
        <v>117.35081184210524</v>
      </c>
      <c r="DF10" s="15">
        <f t="shared" ref="DF10:DF17" si="44">(CU10/20+CW10) *1.15</f>
        <v>113.79833624999998</v>
      </c>
      <c r="DG10" s="15">
        <f t="shared" ref="DG10:DG17" si="45">(CU10/21+CW10)*1.15</f>
        <v>110.58419166666665</v>
      </c>
      <c r="DH10" s="15">
        <f t="shared" ref="DH10:DH17" si="46">(CU10/33+CW10) *1.15</f>
        <v>87.208594696969698</v>
      </c>
      <c r="DI10" s="15"/>
      <c r="DJ10" s="15"/>
      <c r="DK10" s="15"/>
      <c r="DL10" s="15"/>
      <c r="DM10" s="15"/>
      <c r="DO10" s="17"/>
      <c r="DP10" s="17">
        <v>27.9</v>
      </c>
      <c r="DQ10" s="32">
        <v>118.2</v>
      </c>
      <c r="DR10" s="32">
        <f t="shared" ref="DR10:DR17" si="47">DD10*DP10</f>
        <v>2942.7951249999996</v>
      </c>
      <c r="DS10" s="32">
        <f t="shared" ref="DS10:DS17" si="48">DE10*DP10</f>
        <v>3274.0876503947361</v>
      </c>
      <c r="DT10" s="32">
        <f t="shared" ref="DT10:DT17" si="49">DF10*DP10</f>
        <v>3174.9735813749994</v>
      </c>
      <c r="DU10" s="32">
        <f t="shared" ref="DU10:DU17" si="50">DG10*DP10</f>
        <v>3085.2989474999995</v>
      </c>
      <c r="DV10" s="32">
        <f t="shared" ref="DV10:DV17" si="51">DH10*DP10</f>
        <v>2433.1197920454542</v>
      </c>
      <c r="DW10" s="32">
        <v>1482</v>
      </c>
      <c r="DX10" s="32">
        <f t="shared" ref="DX10:DX17" si="52">DD10*DW10</f>
        <v>156316.21416666667</v>
      </c>
      <c r="DY10" s="32">
        <f t="shared" ref="DY10:DY17" si="53">DE10*DW10</f>
        <v>173913.90314999997</v>
      </c>
      <c r="DZ10" s="32">
        <f t="shared" ref="DZ10:DZ17" si="54">DF10*DW10</f>
        <v>168649.13432249997</v>
      </c>
      <c r="EA10" s="32">
        <f t="shared" ref="EA10:EA17" si="55">DG10*DW10</f>
        <v>163885.77204999997</v>
      </c>
      <c r="EB10" s="32">
        <f t="shared" ref="EB10:EB17" si="56">DH10*DW10</f>
        <v>129243.13734090909</v>
      </c>
      <c r="ED10" s="15">
        <f t="shared" ref="ED10:ED17" si="57">DD10*18</f>
        <v>1898.5774999999999</v>
      </c>
      <c r="EE10" s="15">
        <f t="shared" ref="EE10:EE17" si="58">DE10*19</f>
        <v>2229.6654249999997</v>
      </c>
      <c r="EF10" s="15">
        <f t="shared" ref="EF10:EF17" si="59">DF10*20</f>
        <v>2275.9667249999993</v>
      </c>
      <c r="EG10" s="15">
        <f t="shared" ref="EG10:EG17" si="60">DG10*21</f>
        <v>2322.2680249999999</v>
      </c>
      <c r="EH10" s="15">
        <f t="shared" ref="EH10:EH17" si="61">DH10*33</f>
        <v>2877.8836249999999</v>
      </c>
      <c r="EI10" s="34"/>
      <c r="EJ10" s="35">
        <f t="shared" ref="EJ10:EJ17" si="62">EQ10*DW10</f>
        <v>125238.0402</v>
      </c>
      <c r="EK10" s="35">
        <f t="shared" ref="EK10:EK17" si="63">ER10*DW10</f>
        <v>101088.82550000001</v>
      </c>
      <c r="EL10" s="35"/>
      <c r="EM10" s="35"/>
      <c r="EN10" s="15">
        <f t="shared" ref="EN10:EN73" si="64">(CQ10/18+CW10)</f>
        <v>92.657861111111117</v>
      </c>
      <c r="EO10" s="15">
        <f>(CR10/19 +CW10)</f>
        <v>91.013384210526311</v>
      </c>
      <c r="EP10" s="15">
        <f>(CS10/20 +CW10)</f>
        <v>90.386597499999993</v>
      </c>
      <c r="EQ10" s="15">
        <f>(CT10/24+CW10)</f>
        <v>84.506100000000004</v>
      </c>
      <c r="ER10" s="15">
        <f t="shared" ref="ER10:ER73" si="65">(CU10/42+CW10)</f>
        <v>68.211083333333335</v>
      </c>
      <c r="ES10" s="15"/>
      <c r="ET10" s="15">
        <f>EN10*18</f>
        <v>1667.8415</v>
      </c>
      <c r="EU10" s="15">
        <f>EO10*18</f>
        <v>1638.2409157894735</v>
      </c>
      <c r="EV10" s="15">
        <f>EP10*18</f>
        <v>1626.9587549999999</v>
      </c>
      <c r="EW10" s="15">
        <f>EQ10*18</f>
        <v>1521.1098000000002</v>
      </c>
      <c r="EX10" s="15">
        <f>ER10*18</f>
        <v>1227.7995000000001</v>
      </c>
      <c r="EY10" s="17">
        <f t="shared" ref="EY10:EY73" si="66">(CQ10/18 +CW10)*18</f>
        <v>1667.8415</v>
      </c>
      <c r="EZ10" s="17">
        <f t="shared" ref="EZ10:EZ73" si="67">(CR10+CW10*19)</f>
        <v>1729.2543000000001</v>
      </c>
      <c r="FA10" s="17">
        <f t="shared" ref="FA10:FA73" si="68">(CS10+CW10*20)</f>
        <v>1807.7319499999999</v>
      </c>
      <c r="FB10" s="17">
        <f t="shared" ref="FB10:FB73" si="69">(CT10+CW10*24)</f>
        <v>2028.1464000000001</v>
      </c>
      <c r="FC10" s="17">
        <f t="shared" ref="FC10:FC73" si="70">(CU10+CW10*42)</f>
        <v>2864.8654999999999</v>
      </c>
      <c r="FE10" s="17"/>
      <c r="FF10" s="17"/>
      <c r="FG10" s="17"/>
      <c r="FH10" s="17"/>
      <c r="FI10" s="17"/>
    </row>
    <row r="11" spans="1:165">
      <c r="A11" s="48">
        <v>2</v>
      </c>
      <c r="B11" s="19" t="s">
        <v>18</v>
      </c>
      <c r="C11" s="23">
        <v>18</v>
      </c>
      <c r="D11" s="24">
        <v>19</v>
      </c>
      <c r="E11" s="24">
        <v>20</v>
      </c>
      <c r="F11" s="24">
        <v>21</v>
      </c>
      <c r="G11" s="25">
        <v>33</v>
      </c>
      <c r="H11" s="26"/>
      <c r="I11" s="26">
        <f t="shared" si="0"/>
        <v>0</v>
      </c>
      <c r="J11" s="4">
        <f t="shared" si="1"/>
        <v>0</v>
      </c>
      <c r="K11" s="4">
        <f t="shared" si="2"/>
        <v>0</v>
      </c>
      <c r="L11" s="4">
        <f t="shared" si="3"/>
        <v>0</v>
      </c>
      <c r="M11" s="4">
        <f t="shared" si="4"/>
        <v>0</v>
      </c>
      <c r="N11" s="6">
        <f t="shared" si="5"/>
        <v>0</v>
      </c>
      <c r="O11" s="12">
        <v>0</v>
      </c>
      <c r="P11" s="4">
        <f t="shared" ref="P11:P17" si="71">O11*1</f>
        <v>0</v>
      </c>
      <c r="Q11" s="4">
        <f t="shared" si="6"/>
        <v>0</v>
      </c>
      <c r="R11" s="4">
        <f t="shared" si="7"/>
        <v>0</v>
      </c>
      <c r="S11" s="4">
        <f t="shared" si="8"/>
        <v>0</v>
      </c>
      <c r="T11" s="4">
        <f t="shared" si="9"/>
        <v>0</v>
      </c>
      <c r="U11" s="4">
        <f t="shared" si="10"/>
        <v>0</v>
      </c>
      <c r="V11" s="7">
        <f t="shared" si="11"/>
        <v>0</v>
      </c>
      <c r="W11" s="156">
        <v>8.1999999999999993</v>
      </c>
      <c r="X11" s="4">
        <v>4.91</v>
      </c>
      <c r="Y11" s="4">
        <f t="shared" si="12"/>
        <v>40.262</v>
      </c>
      <c r="Z11" s="156">
        <v>15</v>
      </c>
      <c r="AA11" s="4">
        <v>4.91</v>
      </c>
      <c r="AB11" s="157">
        <f t="shared" si="13"/>
        <v>73.650000000000006</v>
      </c>
      <c r="AC11" s="12">
        <v>7.3</v>
      </c>
      <c r="AD11" s="4">
        <v>44.08</v>
      </c>
      <c r="AE11" s="4" t="e">
        <f>#REF!*AC11</f>
        <v>#REF!</v>
      </c>
      <c r="AF11" s="6">
        <f t="shared" si="14"/>
        <v>50.691999999999993</v>
      </c>
      <c r="AG11" s="7">
        <f t="shared" si="15"/>
        <v>321.78399999999999</v>
      </c>
      <c r="AH11" s="156"/>
      <c r="AI11" s="4">
        <v>0</v>
      </c>
      <c r="AJ11" s="4"/>
      <c r="AK11" s="4">
        <f t="shared" si="16"/>
        <v>0</v>
      </c>
      <c r="AL11" s="4"/>
      <c r="AM11" s="4">
        <v>0</v>
      </c>
      <c r="AN11" s="6">
        <f t="shared" si="17"/>
        <v>0</v>
      </c>
      <c r="AO11" s="159">
        <v>0</v>
      </c>
      <c r="AP11" s="4">
        <v>0</v>
      </c>
      <c r="AQ11" s="4">
        <f>AP11*1.193</f>
        <v>0</v>
      </c>
      <c r="AR11" s="6">
        <f t="shared" si="18"/>
        <v>0</v>
      </c>
      <c r="AS11" s="7">
        <f t="shared" si="19"/>
        <v>0</v>
      </c>
      <c r="AT11" s="156">
        <v>15</v>
      </c>
      <c r="AU11" s="4">
        <v>1.62</v>
      </c>
      <c r="AV11" s="4">
        <v>4.71</v>
      </c>
      <c r="AW11" s="4">
        <f t="shared" si="20"/>
        <v>24.3</v>
      </c>
      <c r="AX11" s="6">
        <f t="shared" si="21"/>
        <v>70.650000000000006</v>
      </c>
      <c r="AY11" s="12">
        <v>53.1</v>
      </c>
      <c r="AZ11" s="4">
        <v>1.1200000000000001</v>
      </c>
      <c r="BA11" s="4">
        <v>74.599999999999994</v>
      </c>
      <c r="BB11" s="4">
        <v>84.8</v>
      </c>
      <c r="BC11" s="4">
        <v>96.8</v>
      </c>
      <c r="BD11" s="4">
        <v>121</v>
      </c>
      <c r="BE11" s="4">
        <f t="shared" si="22"/>
        <v>2.4034999999999997</v>
      </c>
      <c r="BF11" s="4">
        <f t="shared" si="23"/>
        <v>59.472000000000008</v>
      </c>
      <c r="BG11" s="6">
        <f t="shared" si="24"/>
        <v>2.64385</v>
      </c>
      <c r="BH11" s="7">
        <f t="shared" si="25"/>
        <v>127.62584999999999</v>
      </c>
      <c r="BI11" s="27"/>
      <c r="BJ11" s="28"/>
      <c r="BK11" s="29"/>
      <c r="BL11" s="30"/>
      <c r="BM11" s="31"/>
      <c r="BN11" s="28"/>
      <c r="BO11" s="29"/>
      <c r="BP11" s="30"/>
      <c r="BQ11" s="31"/>
      <c r="BR11" s="28"/>
      <c r="BS11" s="29"/>
      <c r="BT11" s="30"/>
      <c r="BU11" s="31"/>
      <c r="BV11" s="28"/>
      <c r="BW11" s="29"/>
      <c r="BX11" s="30"/>
      <c r="BY11" s="31"/>
      <c r="BZ11" s="28"/>
      <c r="CA11" s="29"/>
      <c r="CB11" s="30"/>
      <c r="CD11" s="33">
        <f t="shared" si="26"/>
        <v>0</v>
      </c>
      <c r="CE11" s="17">
        <f t="shared" si="27"/>
        <v>0</v>
      </c>
      <c r="CF11" s="17">
        <f t="shared" si="28"/>
        <v>0</v>
      </c>
      <c r="CG11" s="17">
        <f t="shared" si="29"/>
        <v>0</v>
      </c>
      <c r="CH11" s="17">
        <f t="shared" si="30"/>
        <v>0</v>
      </c>
      <c r="CI11" s="17"/>
      <c r="CJ11" s="17">
        <f t="shared" si="31"/>
        <v>0</v>
      </c>
      <c r="CK11" s="17">
        <f t="shared" si="32"/>
        <v>0</v>
      </c>
      <c r="CL11" s="17">
        <f t="shared" si="33"/>
        <v>0</v>
      </c>
      <c r="CM11" s="17">
        <f t="shared" si="34"/>
        <v>0</v>
      </c>
      <c r="CN11" s="17">
        <f t="shared" si="35"/>
        <v>0</v>
      </c>
      <c r="CO11" s="17" t="e">
        <f>#REF!+AG11+AX11+AN11+BH11+#REF!+DP11</f>
        <v>#REF!</v>
      </c>
      <c r="CP11" s="17" t="e">
        <f>CO11*1.257</f>
        <v>#REF!</v>
      </c>
      <c r="CQ11" s="17">
        <f t="shared" si="36"/>
        <v>593.70984999999996</v>
      </c>
      <c r="CR11" s="17">
        <f t="shared" si="37"/>
        <v>645.38509999999997</v>
      </c>
      <c r="CS11" s="17">
        <f t="shared" si="38"/>
        <v>669.90079999999989</v>
      </c>
      <c r="CT11" s="17">
        <f t="shared" si="39"/>
        <v>698.74279999999987</v>
      </c>
      <c r="CU11" s="17">
        <f t="shared" si="40"/>
        <v>756.90749999999991</v>
      </c>
      <c r="CV11" s="17">
        <f>CU11*1.196</f>
        <v>905.26136999999983</v>
      </c>
      <c r="CW11" s="17">
        <f t="shared" si="41"/>
        <v>40.262</v>
      </c>
      <c r="CX11" s="17">
        <f t="shared" si="42"/>
        <v>0</v>
      </c>
      <c r="CY11" s="33"/>
      <c r="CZ11" s="33"/>
      <c r="DA11" s="17"/>
      <c r="DB11" s="17"/>
      <c r="DC11" s="17"/>
      <c r="DD11" s="15">
        <f t="shared" ref="DD11:DD17" si="72">(CU11/18+CW11)*1.15</f>
        <v>94.65927916666665</v>
      </c>
      <c r="DE11" s="15">
        <f t="shared" si="43"/>
        <v>92.114122368421036</v>
      </c>
      <c r="DF11" s="15">
        <f t="shared" si="44"/>
        <v>89.823481249999986</v>
      </c>
      <c r="DG11" s="15">
        <f t="shared" si="45"/>
        <v>87.750996428571426</v>
      </c>
      <c r="DH11" s="15">
        <f t="shared" si="46"/>
        <v>72.678379545454547</v>
      </c>
      <c r="DI11" s="15"/>
      <c r="DJ11" s="15"/>
      <c r="DK11" s="15"/>
      <c r="DL11" s="15"/>
      <c r="DM11" s="15"/>
      <c r="DO11" s="17"/>
      <c r="DP11" s="17">
        <v>3</v>
      </c>
      <c r="DQ11" s="32">
        <v>119.6</v>
      </c>
      <c r="DR11" s="32">
        <f t="shared" si="47"/>
        <v>283.97783749999996</v>
      </c>
      <c r="DS11" s="32">
        <f t="shared" si="48"/>
        <v>276.34236710526312</v>
      </c>
      <c r="DT11" s="32">
        <f t="shared" si="49"/>
        <v>269.47044374999996</v>
      </c>
      <c r="DU11" s="32">
        <f t="shared" si="50"/>
        <v>263.25298928571431</v>
      </c>
      <c r="DV11" s="32">
        <f t="shared" si="51"/>
        <v>218.03513863636363</v>
      </c>
      <c r="DW11" s="32">
        <v>103</v>
      </c>
      <c r="DX11" s="32">
        <f t="shared" si="52"/>
        <v>9749.9057541666643</v>
      </c>
      <c r="DY11" s="32">
        <f t="shared" si="53"/>
        <v>9487.7546039473673</v>
      </c>
      <c r="DZ11" s="32">
        <f t="shared" si="54"/>
        <v>9251.818568749999</v>
      </c>
      <c r="EA11" s="32">
        <f t="shared" si="55"/>
        <v>9038.3526321428562</v>
      </c>
      <c r="EB11" s="32">
        <f t="shared" si="56"/>
        <v>7485.8730931818181</v>
      </c>
      <c r="ED11" s="15">
        <f t="shared" si="57"/>
        <v>1703.8670249999998</v>
      </c>
      <c r="EE11" s="15">
        <f t="shared" si="58"/>
        <v>1750.1683249999996</v>
      </c>
      <c r="EF11" s="15">
        <f t="shared" si="59"/>
        <v>1796.4696249999997</v>
      </c>
      <c r="EG11" s="15">
        <f t="shared" si="60"/>
        <v>1842.770925</v>
      </c>
      <c r="EH11" s="15">
        <f t="shared" si="61"/>
        <v>2398.3865249999999</v>
      </c>
      <c r="EI11" s="34"/>
      <c r="EJ11" s="35">
        <f t="shared" si="62"/>
        <v>7395.3806875</v>
      </c>
      <c r="EK11" s="35">
        <f t="shared" si="63"/>
        <v>6003.2115357142857</v>
      </c>
      <c r="EL11" s="35"/>
      <c r="EM11" s="35"/>
      <c r="EN11" s="15">
        <f t="shared" si="64"/>
        <v>73.245880555555544</v>
      </c>
      <c r="EO11" s="15">
        <f t="shared" ref="EO11:EO74" si="73">(CU11/19 +CW11)</f>
        <v>80.099236842105256</v>
      </c>
      <c r="EP11" s="15">
        <f t="shared" ref="EP11:EP74" si="74">(CU11/20 +CW11)</f>
        <v>78.10737499999999</v>
      </c>
      <c r="EQ11" s="15">
        <f t="shared" ref="EQ11:EQ74" si="75">(CU11/24+CW11)</f>
        <v>71.799812500000002</v>
      </c>
      <c r="ER11" s="15">
        <f t="shared" si="65"/>
        <v>58.283607142857143</v>
      </c>
      <c r="ES11" s="15"/>
      <c r="ET11" s="15">
        <f t="shared" ref="ET11:ET74" si="76">EN11*18</f>
        <v>1318.4258499999999</v>
      </c>
      <c r="EU11" s="15">
        <f t="shared" ref="EU11:EU74" si="77">EO11*19</f>
        <v>1521.8854999999999</v>
      </c>
      <c r="EV11" s="15">
        <f t="shared" ref="EV11:EV74" si="78">EP11*20</f>
        <v>1562.1474999999998</v>
      </c>
      <c r="EW11" s="15">
        <f t="shared" ref="EW11:EW17" si="79">EQ11*24</f>
        <v>1723.1955</v>
      </c>
      <c r="EX11" s="15">
        <f t="shared" ref="EX11:EX17" si="80">ER11*42</f>
        <v>2447.9115000000002</v>
      </c>
      <c r="EY11" s="17">
        <f t="shared" si="66"/>
        <v>1318.4258499999999</v>
      </c>
      <c r="EZ11" s="17">
        <f t="shared" si="67"/>
        <v>1410.3631</v>
      </c>
      <c r="FA11" s="17">
        <f t="shared" si="68"/>
        <v>1475.1407999999999</v>
      </c>
      <c r="FB11" s="17">
        <f t="shared" si="69"/>
        <v>1665.0308</v>
      </c>
      <c r="FC11" s="17">
        <f t="shared" si="70"/>
        <v>2447.9114999999997</v>
      </c>
      <c r="FE11" s="17"/>
      <c r="FF11" s="17"/>
      <c r="FG11" s="17"/>
      <c r="FH11" s="17"/>
      <c r="FI11" s="17"/>
    </row>
    <row r="12" spans="1:165">
      <c r="A12" s="48">
        <v>3</v>
      </c>
      <c r="B12" s="19" t="s">
        <v>19</v>
      </c>
      <c r="C12" s="23">
        <v>18</v>
      </c>
      <c r="D12" s="24">
        <v>19</v>
      </c>
      <c r="E12" s="24">
        <v>20</v>
      </c>
      <c r="F12" s="24">
        <v>21</v>
      </c>
      <c r="G12" s="25">
        <v>33</v>
      </c>
      <c r="H12" s="26"/>
      <c r="I12" s="26">
        <f t="shared" si="0"/>
        <v>0</v>
      </c>
      <c r="J12" s="4">
        <f t="shared" si="1"/>
        <v>0</v>
      </c>
      <c r="K12" s="4">
        <f t="shared" si="2"/>
        <v>0</v>
      </c>
      <c r="L12" s="4">
        <f t="shared" si="3"/>
        <v>0</v>
      </c>
      <c r="M12" s="4">
        <f t="shared" si="4"/>
        <v>0</v>
      </c>
      <c r="N12" s="6">
        <f t="shared" si="5"/>
        <v>0</v>
      </c>
      <c r="O12" s="12">
        <v>0</v>
      </c>
      <c r="P12" s="4">
        <f t="shared" si="71"/>
        <v>0</v>
      </c>
      <c r="Q12" s="4">
        <f t="shared" si="6"/>
        <v>0</v>
      </c>
      <c r="R12" s="4">
        <f t="shared" si="7"/>
        <v>0</v>
      </c>
      <c r="S12" s="4">
        <f t="shared" si="8"/>
        <v>0</v>
      </c>
      <c r="T12" s="4">
        <f t="shared" si="9"/>
        <v>0</v>
      </c>
      <c r="U12" s="4">
        <f t="shared" si="10"/>
        <v>0</v>
      </c>
      <c r="V12" s="7">
        <f t="shared" si="11"/>
        <v>0</v>
      </c>
      <c r="W12" s="156">
        <v>8.1999999999999993</v>
      </c>
      <c r="X12" s="4">
        <v>4.91</v>
      </c>
      <c r="Y12" s="4">
        <f t="shared" si="12"/>
        <v>40.262</v>
      </c>
      <c r="Z12" s="156">
        <v>15</v>
      </c>
      <c r="AA12" s="4">
        <v>4.91</v>
      </c>
      <c r="AB12" s="157">
        <f t="shared" si="13"/>
        <v>73.650000000000006</v>
      </c>
      <c r="AC12" s="12">
        <v>7.3</v>
      </c>
      <c r="AD12" s="4">
        <v>26.4</v>
      </c>
      <c r="AE12" s="4" t="e">
        <f>#REF!*AC12</f>
        <v>#REF!</v>
      </c>
      <c r="AF12" s="6">
        <f t="shared" si="14"/>
        <v>30.359999999999996</v>
      </c>
      <c r="AG12" s="7">
        <f t="shared" si="15"/>
        <v>192.72</v>
      </c>
      <c r="AH12" s="156"/>
      <c r="AI12" s="4">
        <v>0</v>
      </c>
      <c r="AJ12" s="4"/>
      <c r="AK12" s="4">
        <f t="shared" si="16"/>
        <v>0</v>
      </c>
      <c r="AL12" s="4"/>
      <c r="AM12" s="4">
        <v>0</v>
      </c>
      <c r="AN12" s="6">
        <f t="shared" si="17"/>
        <v>0</v>
      </c>
      <c r="AO12" s="159">
        <v>1</v>
      </c>
      <c r="AP12" s="4">
        <v>0</v>
      </c>
      <c r="AQ12" s="4">
        <v>50</v>
      </c>
      <c r="AR12" s="6">
        <f t="shared" si="18"/>
        <v>55.000000000000007</v>
      </c>
      <c r="AS12" s="7">
        <f t="shared" si="19"/>
        <v>50</v>
      </c>
      <c r="AT12" s="156">
        <v>15</v>
      </c>
      <c r="AU12" s="4">
        <v>1.62</v>
      </c>
      <c r="AV12" s="4">
        <v>4.71</v>
      </c>
      <c r="AW12" s="4">
        <f t="shared" si="20"/>
        <v>24.3</v>
      </c>
      <c r="AX12" s="6">
        <f t="shared" si="21"/>
        <v>70.650000000000006</v>
      </c>
      <c r="AY12" s="12">
        <v>53.1</v>
      </c>
      <c r="AZ12" s="4">
        <v>1.1200000000000001</v>
      </c>
      <c r="BA12" s="4">
        <v>74.599999999999994</v>
      </c>
      <c r="BB12" s="4">
        <v>84.8</v>
      </c>
      <c r="BC12" s="4">
        <v>96.8</v>
      </c>
      <c r="BD12" s="4">
        <v>121</v>
      </c>
      <c r="BE12" s="4">
        <f t="shared" si="22"/>
        <v>2.4034999999999997</v>
      </c>
      <c r="BF12" s="4">
        <f t="shared" si="23"/>
        <v>59.472000000000008</v>
      </c>
      <c r="BG12" s="6">
        <f t="shared" si="24"/>
        <v>2.64385</v>
      </c>
      <c r="BH12" s="7">
        <f t="shared" si="25"/>
        <v>127.62584999999999</v>
      </c>
      <c r="BI12" s="27"/>
      <c r="BJ12" s="28"/>
      <c r="BK12" s="29"/>
      <c r="BL12" s="30"/>
      <c r="BM12" s="31"/>
      <c r="BN12" s="28"/>
      <c r="BO12" s="29"/>
      <c r="BP12" s="30"/>
      <c r="BQ12" s="31"/>
      <c r="BR12" s="28"/>
      <c r="BS12" s="29"/>
      <c r="BT12" s="30"/>
      <c r="BU12" s="31"/>
      <c r="BV12" s="28"/>
      <c r="BW12" s="29"/>
      <c r="BX12" s="30"/>
      <c r="BY12" s="31"/>
      <c r="BZ12" s="28"/>
      <c r="CA12" s="29"/>
      <c r="CB12" s="30"/>
      <c r="CD12" s="33">
        <f t="shared" si="26"/>
        <v>250</v>
      </c>
      <c r="CE12" s="17">
        <f t="shared" si="27"/>
        <v>200</v>
      </c>
      <c r="CF12" s="17">
        <f t="shared" si="28"/>
        <v>150</v>
      </c>
      <c r="CG12" s="17">
        <f t="shared" si="29"/>
        <v>100</v>
      </c>
      <c r="CH12" s="17">
        <f t="shared" si="30"/>
        <v>50</v>
      </c>
      <c r="CI12" s="17"/>
      <c r="CJ12" s="17">
        <f t="shared" si="31"/>
        <v>2.7777777777777777</v>
      </c>
      <c r="CK12" s="17">
        <f t="shared" si="32"/>
        <v>2.6315789473684212</v>
      </c>
      <c r="CL12" s="17">
        <f t="shared" si="33"/>
        <v>2.5</v>
      </c>
      <c r="CM12" s="17">
        <f t="shared" si="34"/>
        <v>2.3809523809523809</v>
      </c>
      <c r="CN12" s="17">
        <f t="shared" si="35"/>
        <v>1.5151515151515151</v>
      </c>
      <c r="CO12" s="17" t="e">
        <f>#REF!+AG12+AX12+AN12+BH12+#REF!+DP12</f>
        <v>#REF!</v>
      </c>
      <c r="CP12" s="17" t="e">
        <f>CO12*1.259</f>
        <v>#REF!</v>
      </c>
      <c r="CQ12" s="17">
        <f t="shared" si="36"/>
        <v>514.64585</v>
      </c>
      <c r="CR12" s="17">
        <f t="shared" si="37"/>
        <v>566.32109999999989</v>
      </c>
      <c r="CS12" s="17">
        <f t="shared" si="38"/>
        <v>590.83679999999993</v>
      </c>
      <c r="CT12" s="17">
        <f t="shared" si="39"/>
        <v>619.67879999999991</v>
      </c>
      <c r="CU12" s="17">
        <f t="shared" si="40"/>
        <v>677.84349999999995</v>
      </c>
      <c r="CV12" s="17">
        <f>CU12*1.2</f>
        <v>813.41219999999987</v>
      </c>
      <c r="CW12" s="17">
        <f t="shared" si="41"/>
        <v>40.262</v>
      </c>
      <c r="CX12" s="17">
        <f t="shared" si="42"/>
        <v>0</v>
      </c>
      <c r="CY12" s="33"/>
      <c r="CZ12" s="33"/>
      <c r="DA12" s="17"/>
      <c r="DB12" s="17"/>
      <c r="DC12" s="17"/>
      <c r="DD12" s="15">
        <f t="shared" si="72"/>
        <v>89.607968055555546</v>
      </c>
      <c r="DE12" s="15">
        <f t="shared" si="43"/>
        <v>87.328669736842102</v>
      </c>
      <c r="DF12" s="15">
        <f t="shared" si="44"/>
        <v>85.277301249999994</v>
      </c>
      <c r="DG12" s="15">
        <f t="shared" si="45"/>
        <v>83.421301190476186</v>
      </c>
      <c r="DH12" s="15">
        <f t="shared" si="46"/>
        <v>69.923118939393945</v>
      </c>
      <c r="DI12" s="15"/>
      <c r="DJ12" s="15"/>
      <c r="DK12" s="15"/>
      <c r="DL12" s="15"/>
      <c r="DM12" s="15"/>
      <c r="DO12" s="17"/>
      <c r="DP12" s="17">
        <v>4.2</v>
      </c>
      <c r="DQ12" s="32">
        <v>120</v>
      </c>
      <c r="DR12" s="32">
        <f t="shared" si="47"/>
        <v>376.3534658333333</v>
      </c>
      <c r="DS12" s="32">
        <f t="shared" si="48"/>
        <v>366.78041289473686</v>
      </c>
      <c r="DT12" s="32">
        <f t="shared" si="49"/>
        <v>358.16466524999998</v>
      </c>
      <c r="DU12" s="32">
        <f t="shared" si="50"/>
        <v>350.36946499999999</v>
      </c>
      <c r="DV12" s="32">
        <f t="shared" si="51"/>
        <v>293.67709954545455</v>
      </c>
      <c r="DW12" s="32">
        <v>179</v>
      </c>
      <c r="DX12" s="32">
        <f t="shared" si="52"/>
        <v>16039.826281944443</v>
      </c>
      <c r="DY12" s="32">
        <f t="shared" si="53"/>
        <v>15631.831882894736</v>
      </c>
      <c r="DZ12" s="32">
        <f t="shared" si="54"/>
        <v>15264.636923749998</v>
      </c>
      <c r="EA12" s="32">
        <f t="shared" si="55"/>
        <v>14932.412913095237</v>
      </c>
      <c r="EB12" s="32">
        <f t="shared" si="56"/>
        <v>12516.238290151516</v>
      </c>
      <c r="ED12" s="15">
        <f t="shared" si="57"/>
        <v>1612.9434249999999</v>
      </c>
      <c r="EE12" s="15">
        <f t="shared" si="58"/>
        <v>1659.244725</v>
      </c>
      <c r="EF12" s="15">
        <f t="shared" si="59"/>
        <v>1705.5460249999999</v>
      </c>
      <c r="EG12" s="15">
        <f t="shared" si="60"/>
        <v>1751.847325</v>
      </c>
      <c r="EH12" s="15">
        <f t="shared" si="61"/>
        <v>2307.4629250000003</v>
      </c>
      <c r="EI12" s="34"/>
      <c r="EJ12" s="35">
        <f t="shared" si="62"/>
        <v>12262.480770833332</v>
      </c>
      <c r="EK12" s="35">
        <f t="shared" si="63"/>
        <v>10095.802440476191</v>
      </c>
      <c r="EL12" s="35"/>
      <c r="EM12" s="35"/>
      <c r="EN12" s="15">
        <f t="shared" si="64"/>
        <v>68.853436111111108</v>
      </c>
      <c r="EO12" s="15">
        <f t="shared" si="73"/>
        <v>75.937973684210533</v>
      </c>
      <c r="EP12" s="15">
        <f t="shared" si="74"/>
        <v>74.154174999999995</v>
      </c>
      <c r="EQ12" s="15">
        <f t="shared" si="75"/>
        <v>68.50547916666666</v>
      </c>
      <c r="ER12" s="15">
        <f t="shared" si="65"/>
        <v>56.401130952380953</v>
      </c>
      <c r="ES12" s="15"/>
      <c r="ET12" s="15">
        <f t="shared" si="76"/>
        <v>1239.36185</v>
      </c>
      <c r="EU12" s="15">
        <f t="shared" si="77"/>
        <v>1442.8215</v>
      </c>
      <c r="EV12" s="15">
        <f t="shared" si="78"/>
        <v>1483.0835</v>
      </c>
      <c r="EW12" s="15">
        <f t="shared" si="79"/>
        <v>1644.1315</v>
      </c>
      <c r="EX12" s="15">
        <f t="shared" si="80"/>
        <v>2368.8474999999999</v>
      </c>
      <c r="EY12" s="17">
        <f t="shared" si="66"/>
        <v>1239.36185</v>
      </c>
      <c r="EZ12" s="17">
        <f t="shared" si="67"/>
        <v>1331.2991</v>
      </c>
      <c r="FA12" s="17">
        <f t="shared" si="68"/>
        <v>1396.0767999999998</v>
      </c>
      <c r="FB12" s="17">
        <f t="shared" si="69"/>
        <v>1585.9667999999999</v>
      </c>
      <c r="FC12" s="17">
        <f t="shared" si="70"/>
        <v>2368.8474999999999</v>
      </c>
      <c r="FE12" s="17"/>
      <c r="FF12" s="17"/>
      <c r="FG12" s="17"/>
      <c r="FH12" s="17"/>
      <c r="FI12" s="17"/>
    </row>
    <row r="13" spans="1:165">
      <c r="A13" s="48">
        <v>4</v>
      </c>
      <c r="B13" s="19" t="s">
        <v>20</v>
      </c>
      <c r="C13" s="23">
        <v>18</v>
      </c>
      <c r="D13" s="24">
        <v>19</v>
      </c>
      <c r="E13" s="24">
        <v>20</v>
      </c>
      <c r="F13" s="24">
        <v>21</v>
      </c>
      <c r="G13" s="25">
        <v>33</v>
      </c>
      <c r="H13" s="26"/>
      <c r="I13" s="26">
        <f t="shared" si="0"/>
        <v>0</v>
      </c>
      <c r="J13" s="4">
        <f t="shared" si="1"/>
        <v>0</v>
      </c>
      <c r="K13" s="4">
        <f t="shared" si="2"/>
        <v>0</v>
      </c>
      <c r="L13" s="4">
        <f t="shared" si="3"/>
        <v>0</v>
      </c>
      <c r="M13" s="4">
        <f t="shared" si="4"/>
        <v>0</v>
      </c>
      <c r="N13" s="6">
        <f t="shared" si="5"/>
        <v>0</v>
      </c>
      <c r="O13" s="12">
        <v>0</v>
      </c>
      <c r="P13" s="4">
        <f t="shared" si="71"/>
        <v>0</v>
      </c>
      <c r="Q13" s="4">
        <f t="shared" si="6"/>
        <v>0</v>
      </c>
      <c r="R13" s="4">
        <f t="shared" si="7"/>
        <v>0</v>
      </c>
      <c r="S13" s="4">
        <f t="shared" si="8"/>
        <v>0</v>
      </c>
      <c r="T13" s="4">
        <f t="shared" si="9"/>
        <v>0</v>
      </c>
      <c r="U13" s="4">
        <f t="shared" si="10"/>
        <v>0</v>
      </c>
      <c r="V13" s="7">
        <f t="shared" si="11"/>
        <v>0</v>
      </c>
      <c r="W13" s="156">
        <v>8.1999999999999993</v>
      </c>
      <c r="X13" s="4">
        <v>4.91</v>
      </c>
      <c r="Y13" s="4">
        <f t="shared" si="12"/>
        <v>40.262</v>
      </c>
      <c r="Z13" s="156">
        <v>15</v>
      </c>
      <c r="AA13" s="4">
        <v>4.91</v>
      </c>
      <c r="AB13" s="157">
        <f t="shared" si="13"/>
        <v>73.650000000000006</v>
      </c>
      <c r="AC13" s="12">
        <v>7.3</v>
      </c>
      <c r="AD13" s="4">
        <v>44.08</v>
      </c>
      <c r="AE13" s="4" t="e">
        <f>#REF!*AC13</f>
        <v>#REF!</v>
      </c>
      <c r="AF13" s="6">
        <f t="shared" si="14"/>
        <v>50.691999999999993</v>
      </c>
      <c r="AG13" s="7">
        <f t="shared" si="15"/>
        <v>321.78399999999999</v>
      </c>
      <c r="AH13" s="156"/>
      <c r="AI13" s="4">
        <v>0</v>
      </c>
      <c r="AJ13" s="4"/>
      <c r="AK13" s="4">
        <f t="shared" si="16"/>
        <v>0</v>
      </c>
      <c r="AL13" s="4"/>
      <c r="AM13" s="4">
        <v>0</v>
      </c>
      <c r="AN13" s="6">
        <f t="shared" si="17"/>
        <v>0</v>
      </c>
      <c r="AO13" s="159">
        <v>0</v>
      </c>
      <c r="AP13" s="4">
        <v>0</v>
      </c>
      <c r="AQ13" s="4">
        <f>AP13*1.193</f>
        <v>0</v>
      </c>
      <c r="AR13" s="6">
        <f t="shared" si="18"/>
        <v>0</v>
      </c>
      <c r="AS13" s="7">
        <f t="shared" si="19"/>
        <v>0</v>
      </c>
      <c r="AT13" s="156">
        <v>15</v>
      </c>
      <c r="AU13" s="4">
        <v>1.62</v>
      </c>
      <c r="AV13" s="4">
        <v>4.71</v>
      </c>
      <c r="AW13" s="4">
        <f t="shared" si="20"/>
        <v>24.3</v>
      </c>
      <c r="AX13" s="6">
        <f t="shared" si="21"/>
        <v>70.650000000000006</v>
      </c>
      <c r="AY13" s="12">
        <v>53.1</v>
      </c>
      <c r="AZ13" s="4">
        <v>1.1200000000000001</v>
      </c>
      <c r="BA13" s="4">
        <v>74.599999999999994</v>
      </c>
      <c r="BB13" s="4">
        <v>84.8</v>
      </c>
      <c r="BC13" s="4">
        <v>96.8</v>
      </c>
      <c r="BD13" s="4">
        <v>156.1</v>
      </c>
      <c r="BE13" s="4">
        <f t="shared" si="22"/>
        <v>2.4034999999999997</v>
      </c>
      <c r="BF13" s="4">
        <f t="shared" si="23"/>
        <v>59.472000000000008</v>
      </c>
      <c r="BG13" s="6">
        <f t="shared" si="24"/>
        <v>2.64385</v>
      </c>
      <c r="BH13" s="7">
        <f t="shared" si="25"/>
        <v>127.62584999999999</v>
      </c>
      <c r="BI13" s="27"/>
      <c r="BJ13" s="28"/>
      <c r="BK13" s="29"/>
      <c r="BL13" s="30"/>
      <c r="BM13" s="31"/>
      <c r="BN13" s="28"/>
      <c r="BO13" s="29"/>
      <c r="BP13" s="30"/>
      <c r="BQ13" s="31"/>
      <c r="BR13" s="28"/>
      <c r="BS13" s="29"/>
      <c r="BT13" s="30"/>
      <c r="BU13" s="31"/>
      <c r="BV13" s="28"/>
      <c r="BW13" s="29"/>
      <c r="BX13" s="30"/>
      <c r="BY13" s="31"/>
      <c r="BZ13" s="28"/>
      <c r="CA13" s="29"/>
      <c r="CB13" s="30"/>
      <c r="CD13" s="33">
        <f t="shared" si="26"/>
        <v>0</v>
      </c>
      <c r="CE13" s="17">
        <f t="shared" si="27"/>
        <v>0</v>
      </c>
      <c r="CF13" s="17">
        <f t="shared" si="28"/>
        <v>0</v>
      </c>
      <c r="CG13" s="17">
        <f t="shared" si="29"/>
        <v>0</v>
      </c>
      <c r="CH13" s="17">
        <f t="shared" si="30"/>
        <v>0</v>
      </c>
      <c r="CI13" s="17"/>
      <c r="CJ13" s="17">
        <f t="shared" si="31"/>
        <v>0</v>
      </c>
      <c r="CK13" s="17">
        <f t="shared" si="32"/>
        <v>0</v>
      </c>
      <c r="CL13" s="17">
        <f t="shared" si="33"/>
        <v>0</v>
      </c>
      <c r="CM13" s="17">
        <f t="shared" si="34"/>
        <v>0</v>
      </c>
      <c r="CN13" s="17">
        <f t="shared" si="35"/>
        <v>0</v>
      </c>
      <c r="CO13" s="17" t="e">
        <f>#REF!+AG13+AX13+AN13+BH13+#REF!+DP13</f>
        <v>#REF!</v>
      </c>
      <c r="CP13" s="17" t="e">
        <f>CO13*1.262</f>
        <v>#REF!</v>
      </c>
      <c r="CQ13" s="17">
        <f t="shared" si="36"/>
        <v>593.70984999999996</v>
      </c>
      <c r="CR13" s="17">
        <f t="shared" si="37"/>
        <v>645.38509999999997</v>
      </c>
      <c r="CS13" s="17">
        <f t="shared" si="38"/>
        <v>669.90079999999989</v>
      </c>
      <c r="CT13" s="17">
        <f t="shared" si="39"/>
        <v>698.74279999999987</v>
      </c>
      <c r="CU13" s="17">
        <f t="shared" si="40"/>
        <v>841.27034999999989</v>
      </c>
      <c r="CV13" s="17">
        <f>CU13*1.173</f>
        <v>986.81012054999997</v>
      </c>
      <c r="CW13" s="17">
        <f t="shared" si="41"/>
        <v>40.262</v>
      </c>
      <c r="CX13" s="17">
        <f t="shared" si="42"/>
        <v>0</v>
      </c>
      <c r="CY13" s="33"/>
      <c r="CZ13" s="33"/>
      <c r="DA13" s="17"/>
      <c r="DB13" s="17"/>
      <c r="DC13" s="17"/>
      <c r="DD13" s="15">
        <f t="shared" si="72"/>
        <v>100.04912791666665</v>
      </c>
      <c r="DE13" s="15">
        <f t="shared" si="43"/>
        <v>97.220294868421036</v>
      </c>
      <c r="DF13" s="15">
        <f t="shared" si="44"/>
        <v>94.674345124999974</v>
      </c>
      <c r="DG13" s="15">
        <f t="shared" si="45"/>
        <v>92.370866785714284</v>
      </c>
      <c r="DH13" s="15">
        <f t="shared" si="46"/>
        <v>75.61829704545454</v>
      </c>
      <c r="DI13" s="15"/>
      <c r="DJ13" s="15"/>
      <c r="DK13" s="15"/>
      <c r="DL13" s="15"/>
      <c r="DM13" s="15"/>
      <c r="DO13" s="17"/>
      <c r="DP13" s="17">
        <v>4.0999999999999996</v>
      </c>
      <c r="DQ13" s="32">
        <v>117.3</v>
      </c>
      <c r="DR13" s="32">
        <f t="shared" si="47"/>
        <v>410.20142445833324</v>
      </c>
      <c r="DS13" s="32">
        <f t="shared" si="48"/>
        <v>398.60320896052622</v>
      </c>
      <c r="DT13" s="32">
        <f t="shared" si="49"/>
        <v>388.16481501249984</v>
      </c>
      <c r="DU13" s="32">
        <f t="shared" si="50"/>
        <v>378.72055382142855</v>
      </c>
      <c r="DV13" s="32">
        <f t="shared" si="51"/>
        <v>310.03501788636356</v>
      </c>
      <c r="DW13" s="32">
        <v>103</v>
      </c>
      <c r="DX13" s="32">
        <f t="shared" si="52"/>
        <v>10305.060175416666</v>
      </c>
      <c r="DY13" s="32">
        <f t="shared" si="53"/>
        <v>10013.690371447366</v>
      </c>
      <c r="DZ13" s="32">
        <f t="shared" si="54"/>
        <v>9751.4575478749975</v>
      </c>
      <c r="EA13" s="32">
        <f t="shared" si="55"/>
        <v>9514.1992789285705</v>
      </c>
      <c r="EB13" s="32">
        <f t="shared" si="56"/>
        <v>7788.6845956818179</v>
      </c>
      <c r="ED13" s="15">
        <f t="shared" si="57"/>
        <v>1800.8843024999996</v>
      </c>
      <c r="EE13" s="15">
        <f t="shared" si="58"/>
        <v>1847.1856024999997</v>
      </c>
      <c r="EF13" s="15">
        <f t="shared" si="59"/>
        <v>1893.4869024999994</v>
      </c>
      <c r="EG13" s="15">
        <f t="shared" si="60"/>
        <v>1939.7882024999999</v>
      </c>
      <c r="EH13" s="15">
        <f t="shared" si="61"/>
        <v>2495.4038025</v>
      </c>
      <c r="EI13" s="34"/>
      <c r="EJ13" s="35">
        <f t="shared" si="62"/>
        <v>7757.4379187499999</v>
      </c>
      <c r="EK13" s="35">
        <f t="shared" si="63"/>
        <v>6210.1013821428578</v>
      </c>
      <c r="EL13" s="35"/>
      <c r="EM13" s="35"/>
      <c r="EN13" s="15">
        <f t="shared" si="64"/>
        <v>73.245880555555544</v>
      </c>
      <c r="EO13" s="15">
        <f t="shared" si="73"/>
        <v>84.539386842105259</v>
      </c>
      <c r="EP13" s="15">
        <f t="shared" si="74"/>
        <v>82.325517499999989</v>
      </c>
      <c r="EQ13" s="15">
        <f t="shared" si="75"/>
        <v>75.314931250000001</v>
      </c>
      <c r="ER13" s="15">
        <f t="shared" si="65"/>
        <v>60.292246428571431</v>
      </c>
      <c r="ES13" s="15"/>
      <c r="ET13" s="15">
        <f t="shared" si="76"/>
        <v>1318.4258499999999</v>
      </c>
      <c r="EU13" s="15">
        <f t="shared" si="77"/>
        <v>1606.2483499999998</v>
      </c>
      <c r="EV13" s="15">
        <f t="shared" si="78"/>
        <v>1646.5103499999998</v>
      </c>
      <c r="EW13" s="15">
        <f t="shared" si="79"/>
        <v>1807.55835</v>
      </c>
      <c r="EX13" s="15">
        <f t="shared" si="80"/>
        <v>2532.2743500000001</v>
      </c>
      <c r="EY13" s="17">
        <f t="shared" si="66"/>
        <v>1318.4258499999999</v>
      </c>
      <c r="EZ13" s="17">
        <f t="shared" si="67"/>
        <v>1410.3631</v>
      </c>
      <c r="FA13" s="17">
        <f t="shared" si="68"/>
        <v>1475.1407999999999</v>
      </c>
      <c r="FB13" s="17">
        <f t="shared" si="69"/>
        <v>1665.0308</v>
      </c>
      <c r="FC13" s="17">
        <f t="shared" si="70"/>
        <v>2532.2743499999997</v>
      </c>
      <c r="FE13" s="17"/>
      <c r="FF13" s="17"/>
      <c r="FG13" s="17"/>
      <c r="FH13" s="17"/>
      <c r="FI13" s="17"/>
    </row>
    <row r="14" spans="1:165">
      <c r="A14" s="48">
        <v>5</v>
      </c>
      <c r="B14" s="19" t="s">
        <v>21</v>
      </c>
      <c r="C14" s="23">
        <v>18</v>
      </c>
      <c r="D14" s="24">
        <v>19</v>
      </c>
      <c r="E14" s="24">
        <v>20</v>
      </c>
      <c r="F14" s="24">
        <v>21</v>
      </c>
      <c r="G14" s="25">
        <v>33</v>
      </c>
      <c r="H14" s="26"/>
      <c r="I14" s="26">
        <f t="shared" si="0"/>
        <v>0</v>
      </c>
      <c r="J14" s="4">
        <f t="shared" si="1"/>
        <v>0</v>
      </c>
      <c r="K14" s="4">
        <f t="shared" si="2"/>
        <v>0</v>
      </c>
      <c r="L14" s="4">
        <f t="shared" si="3"/>
        <v>0</v>
      </c>
      <c r="M14" s="4">
        <f t="shared" si="4"/>
        <v>0</v>
      </c>
      <c r="N14" s="6">
        <f t="shared" si="5"/>
        <v>0</v>
      </c>
      <c r="O14" s="12">
        <v>0</v>
      </c>
      <c r="P14" s="4">
        <f t="shared" si="71"/>
        <v>0</v>
      </c>
      <c r="Q14" s="4">
        <f t="shared" si="6"/>
        <v>0</v>
      </c>
      <c r="R14" s="4">
        <f t="shared" si="7"/>
        <v>0</v>
      </c>
      <c r="S14" s="4">
        <f t="shared" si="8"/>
        <v>0</v>
      </c>
      <c r="T14" s="4">
        <f t="shared" si="9"/>
        <v>0</v>
      </c>
      <c r="U14" s="4">
        <f t="shared" si="10"/>
        <v>0</v>
      </c>
      <c r="V14" s="7">
        <f t="shared" si="11"/>
        <v>0</v>
      </c>
      <c r="W14" s="156">
        <v>8.1999999999999993</v>
      </c>
      <c r="X14" s="4">
        <v>4.91</v>
      </c>
      <c r="Y14" s="4">
        <f t="shared" si="12"/>
        <v>40.262</v>
      </c>
      <c r="Z14" s="156">
        <v>15</v>
      </c>
      <c r="AA14" s="4">
        <v>4.91</v>
      </c>
      <c r="AB14" s="157">
        <f t="shared" si="13"/>
        <v>73.650000000000006</v>
      </c>
      <c r="AC14" s="12">
        <v>7.3</v>
      </c>
      <c r="AD14" s="4">
        <v>44.08</v>
      </c>
      <c r="AE14" s="4" t="e">
        <f>#REF!*AC14</f>
        <v>#REF!</v>
      </c>
      <c r="AF14" s="6">
        <f t="shared" si="14"/>
        <v>50.691999999999993</v>
      </c>
      <c r="AG14" s="7">
        <f t="shared" si="15"/>
        <v>321.78399999999999</v>
      </c>
      <c r="AH14" s="156"/>
      <c r="AI14" s="4">
        <v>0</v>
      </c>
      <c r="AJ14" s="4"/>
      <c r="AK14" s="4">
        <f t="shared" si="16"/>
        <v>0</v>
      </c>
      <c r="AL14" s="4"/>
      <c r="AM14" s="4">
        <v>0</v>
      </c>
      <c r="AN14" s="6">
        <f t="shared" si="17"/>
        <v>0</v>
      </c>
      <c r="AO14" s="159">
        <v>0</v>
      </c>
      <c r="AP14" s="4">
        <v>0</v>
      </c>
      <c r="AQ14" s="4">
        <f>AP14*1.193</f>
        <v>0</v>
      </c>
      <c r="AR14" s="6">
        <f t="shared" si="18"/>
        <v>0</v>
      </c>
      <c r="AS14" s="7">
        <f t="shared" si="19"/>
        <v>0</v>
      </c>
      <c r="AT14" s="156">
        <v>15</v>
      </c>
      <c r="AU14" s="4">
        <v>1.62</v>
      </c>
      <c r="AV14" s="4">
        <v>4.71</v>
      </c>
      <c r="AW14" s="4">
        <f t="shared" si="20"/>
        <v>24.3</v>
      </c>
      <c r="AX14" s="6">
        <f t="shared" si="21"/>
        <v>70.650000000000006</v>
      </c>
      <c r="AY14" s="12">
        <v>60.1</v>
      </c>
      <c r="AZ14" s="4">
        <v>1.1200000000000001</v>
      </c>
      <c r="BA14" s="4">
        <v>74.599999999999994</v>
      </c>
      <c r="BB14" s="4">
        <v>84.8</v>
      </c>
      <c r="BC14" s="4">
        <v>96.8</v>
      </c>
      <c r="BD14" s="4">
        <v>121</v>
      </c>
      <c r="BE14" s="4">
        <f t="shared" si="22"/>
        <v>2.4034999999999997</v>
      </c>
      <c r="BF14" s="4">
        <f t="shared" si="23"/>
        <v>67.312000000000012</v>
      </c>
      <c r="BG14" s="6">
        <f t="shared" si="24"/>
        <v>2.64385</v>
      </c>
      <c r="BH14" s="7">
        <f t="shared" si="25"/>
        <v>144.45034999999999</v>
      </c>
      <c r="BI14" s="27"/>
      <c r="BJ14" s="28"/>
      <c r="BK14" s="29"/>
      <c r="BL14" s="30"/>
      <c r="BM14" s="31"/>
      <c r="BN14" s="28"/>
      <c r="BO14" s="29"/>
      <c r="BP14" s="30"/>
      <c r="BQ14" s="31"/>
      <c r="BR14" s="28"/>
      <c r="BS14" s="29"/>
      <c r="BT14" s="30"/>
      <c r="BU14" s="31"/>
      <c r="BV14" s="28"/>
      <c r="BW14" s="29"/>
      <c r="BX14" s="30"/>
      <c r="BY14" s="31"/>
      <c r="BZ14" s="28"/>
      <c r="CA14" s="29"/>
      <c r="CB14" s="30"/>
      <c r="CD14" s="33">
        <f t="shared" si="26"/>
        <v>0</v>
      </c>
      <c r="CE14" s="17">
        <f t="shared" si="27"/>
        <v>0</v>
      </c>
      <c r="CF14" s="17">
        <f t="shared" si="28"/>
        <v>0</v>
      </c>
      <c r="CG14" s="17">
        <f t="shared" si="29"/>
        <v>0</v>
      </c>
      <c r="CH14" s="17">
        <f t="shared" si="30"/>
        <v>0</v>
      </c>
      <c r="CI14" s="17"/>
      <c r="CJ14" s="17">
        <f t="shared" si="31"/>
        <v>0</v>
      </c>
      <c r="CK14" s="17">
        <f t="shared" si="32"/>
        <v>0</v>
      </c>
      <c r="CL14" s="17">
        <f t="shared" si="33"/>
        <v>0</v>
      </c>
      <c r="CM14" s="17">
        <f t="shared" si="34"/>
        <v>0</v>
      </c>
      <c r="CN14" s="17">
        <f t="shared" si="35"/>
        <v>0</v>
      </c>
      <c r="CO14" s="17" t="e">
        <f>#REF!+AG14+AX14+AN14+BH14+#REF!+DP14</f>
        <v>#REF!</v>
      </c>
      <c r="CP14" s="17" t="e">
        <f>CO14*1.26</f>
        <v>#REF!</v>
      </c>
      <c r="CQ14" s="17">
        <f t="shared" si="36"/>
        <v>610.5343499999999</v>
      </c>
      <c r="CR14" s="17">
        <f t="shared" si="37"/>
        <v>645.38509999999997</v>
      </c>
      <c r="CS14" s="17">
        <f t="shared" si="38"/>
        <v>669.90079999999989</v>
      </c>
      <c r="CT14" s="17">
        <f t="shared" si="39"/>
        <v>698.74279999999987</v>
      </c>
      <c r="CU14" s="17">
        <f t="shared" si="40"/>
        <v>756.90749999999991</v>
      </c>
      <c r="CV14" s="17">
        <f>CU14*1.185</f>
        <v>896.93538749999993</v>
      </c>
      <c r="CW14" s="17">
        <f t="shared" si="41"/>
        <v>40.262</v>
      </c>
      <c r="CX14" s="17">
        <f t="shared" si="42"/>
        <v>0</v>
      </c>
      <c r="CY14" s="33"/>
      <c r="CZ14" s="33"/>
      <c r="DA14" s="17"/>
      <c r="DB14" s="17"/>
      <c r="DC14" s="17"/>
      <c r="DD14" s="15">
        <f t="shared" si="72"/>
        <v>94.65927916666665</v>
      </c>
      <c r="DE14" s="15">
        <f t="shared" si="43"/>
        <v>92.114122368421036</v>
      </c>
      <c r="DF14" s="15">
        <f t="shared" si="44"/>
        <v>89.823481249999986</v>
      </c>
      <c r="DG14" s="15">
        <f t="shared" si="45"/>
        <v>87.750996428571426</v>
      </c>
      <c r="DH14" s="15">
        <f t="shared" si="46"/>
        <v>72.678379545454547</v>
      </c>
      <c r="DI14" s="15"/>
      <c r="DJ14" s="15"/>
      <c r="DK14" s="15"/>
      <c r="DL14" s="15"/>
      <c r="DM14" s="15"/>
      <c r="DO14" s="17"/>
      <c r="DP14" s="17">
        <v>2.2000000000000002</v>
      </c>
      <c r="DQ14" s="32">
        <v>118.5</v>
      </c>
      <c r="DR14" s="32">
        <f t="shared" si="47"/>
        <v>208.25041416666664</v>
      </c>
      <c r="DS14" s="32">
        <f t="shared" si="48"/>
        <v>202.65106921052629</v>
      </c>
      <c r="DT14" s="32">
        <f t="shared" si="49"/>
        <v>197.61165874999998</v>
      </c>
      <c r="DU14" s="32">
        <f t="shared" si="50"/>
        <v>193.05219214285717</v>
      </c>
      <c r="DV14" s="32">
        <f t="shared" si="51"/>
        <v>159.89243500000001</v>
      </c>
      <c r="DW14" s="32">
        <v>72</v>
      </c>
      <c r="DX14" s="32">
        <f t="shared" si="52"/>
        <v>6815.4680999999991</v>
      </c>
      <c r="DY14" s="32">
        <f t="shared" si="53"/>
        <v>6632.2168105263145</v>
      </c>
      <c r="DZ14" s="32">
        <f t="shared" si="54"/>
        <v>6467.290649999999</v>
      </c>
      <c r="EA14" s="32">
        <f t="shared" si="55"/>
        <v>6318.0717428571425</v>
      </c>
      <c r="EB14" s="32">
        <f t="shared" si="56"/>
        <v>5232.843327272727</v>
      </c>
      <c r="ED14" s="15">
        <f t="shared" si="57"/>
        <v>1703.8670249999998</v>
      </c>
      <c r="EE14" s="15">
        <f t="shared" si="58"/>
        <v>1750.1683249999996</v>
      </c>
      <c r="EF14" s="15">
        <f t="shared" si="59"/>
        <v>1796.4696249999997</v>
      </c>
      <c r="EG14" s="15">
        <f t="shared" si="60"/>
        <v>1842.770925</v>
      </c>
      <c r="EH14" s="15">
        <f t="shared" si="61"/>
        <v>2398.3865249999999</v>
      </c>
      <c r="EI14" s="34"/>
      <c r="EJ14" s="35">
        <f t="shared" si="62"/>
        <v>5169.5865000000003</v>
      </c>
      <c r="EK14" s="35">
        <f t="shared" si="63"/>
        <v>4196.4197142857147</v>
      </c>
      <c r="EL14" s="35"/>
      <c r="EM14" s="35"/>
      <c r="EN14" s="15">
        <f t="shared" si="64"/>
        <v>74.180575000000005</v>
      </c>
      <c r="EO14" s="15">
        <f t="shared" si="73"/>
        <v>80.099236842105256</v>
      </c>
      <c r="EP14" s="15">
        <f t="shared" si="74"/>
        <v>78.10737499999999</v>
      </c>
      <c r="EQ14" s="15">
        <f t="shared" si="75"/>
        <v>71.799812500000002</v>
      </c>
      <c r="ER14" s="15">
        <f t="shared" si="65"/>
        <v>58.283607142857143</v>
      </c>
      <c r="ES14" s="15"/>
      <c r="ET14" s="15">
        <f t="shared" si="76"/>
        <v>1335.25035</v>
      </c>
      <c r="EU14" s="15">
        <f t="shared" si="77"/>
        <v>1521.8854999999999</v>
      </c>
      <c r="EV14" s="15">
        <f t="shared" si="78"/>
        <v>1562.1474999999998</v>
      </c>
      <c r="EW14" s="15">
        <f t="shared" si="79"/>
        <v>1723.1955</v>
      </c>
      <c r="EX14" s="15">
        <f t="shared" si="80"/>
        <v>2447.9115000000002</v>
      </c>
      <c r="EY14" s="17">
        <f t="shared" si="66"/>
        <v>1335.25035</v>
      </c>
      <c r="EZ14" s="17">
        <f t="shared" si="67"/>
        <v>1410.3631</v>
      </c>
      <c r="FA14" s="17">
        <f t="shared" si="68"/>
        <v>1475.1407999999999</v>
      </c>
      <c r="FB14" s="17">
        <f t="shared" si="69"/>
        <v>1665.0308</v>
      </c>
      <c r="FC14" s="17">
        <f t="shared" si="70"/>
        <v>2447.9114999999997</v>
      </c>
      <c r="FE14" s="17"/>
      <c r="FF14" s="17"/>
      <c r="FG14" s="17"/>
      <c r="FH14" s="17"/>
      <c r="FI14" s="17"/>
    </row>
    <row r="15" spans="1:165">
      <c r="A15" s="48">
        <v>6</v>
      </c>
      <c r="B15" s="19" t="s">
        <v>22</v>
      </c>
      <c r="C15" s="23">
        <v>18</v>
      </c>
      <c r="D15" s="24">
        <v>19</v>
      </c>
      <c r="E15" s="24">
        <v>20</v>
      </c>
      <c r="F15" s="24">
        <v>21</v>
      </c>
      <c r="G15" s="25">
        <v>33</v>
      </c>
      <c r="H15" s="26"/>
      <c r="I15" s="26">
        <f t="shared" si="0"/>
        <v>0</v>
      </c>
      <c r="J15" s="4">
        <f t="shared" si="1"/>
        <v>0</v>
      </c>
      <c r="K15" s="4">
        <f t="shared" si="2"/>
        <v>0</v>
      </c>
      <c r="L15" s="4">
        <f t="shared" si="3"/>
        <v>0</v>
      </c>
      <c r="M15" s="4">
        <f t="shared" si="4"/>
        <v>0</v>
      </c>
      <c r="N15" s="6">
        <f t="shared" si="5"/>
        <v>0</v>
      </c>
      <c r="O15" s="12">
        <v>0</v>
      </c>
      <c r="P15" s="4">
        <f t="shared" si="71"/>
        <v>0</v>
      </c>
      <c r="Q15" s="4">
        <f t="shared" si="6"/>
        <v>0</v>
      </c>
      <c r="R15" s="4">
        <f t="shared" si="7"/>
        <v>0</v>
      </c>
      <c r="S15" s="4">
        <f t="shared" si="8"/>
        <v>0</v>
      </c>
      <c r="T15" s="4">
        <f t="shared" si="9"/>
        <v>0</v>
      </c>
      <c r="U15" s="4">
        <f t="shared" si="10"/>
        <v>0</v>
      </c>
      <c r="V15" s="7">
        <f t="shared" si="11"/>
        <v>0</v>
      </c>
      <c r="W15" s="156">
        <v>8.1999999999999993</v>
      </c>
      <c r="X15" s="4">
        <v>4.91</v>
      </c>
      <c r="Y15" s="4">
        <f t="shared" si="12"/>
        <v>40.262</v>
      </c>
      <c r="Z15" s="156">
        <v>15</v>
      </c>
      <c r="AA15" s="4">
        <v>4.91</v>
      </c>
      <c r="AB15" s="157">
        <f t="shared" si="13"/>
        <v>73.650000000000006</v>
      </c>
      <c r="AC15" s="12">
        <v>5.7</v>
      </c>
      <c r="AD15" s="4">
        <v>44.08</v>
      </c>
      <c r="AE15" s="4" t="e">
        <f>#REF!*AC15</f>
        <v>#REF!</v>
      </c>
      <c r="AF15" s="6">
        <f t="shared" si="14"/>
        <v>50.691999999999993</v>
      </c>
      <c r="AG15" s="7">
        <f t="shared" si="15"/>
        <v>251.256</v>
      </c>
      <c r="AH15" s="156"/>
      <c r="AI15" s="4">
        <v>0</v>
      </c>
      <c r="AJ15" s="4"/>
      <c r="AK15" s="4">
        <f t="shared" si="16"/>
        <v>0</v>
      </c>
      <c r="AL15" s="4"/>
      <c r="AM15" s="4">
        <v>0</v>
      </c>
      <c r="AN15" s="6">
        <f t="shared" si="17"/>
        <v>0</v>
      </c>
      <c r="AO15" s="159">
        <v>0</v>
      </c>
      <c r="AP15" s="4">
        <v>0</v>
      </c>
      <c r="AQ15" s="4">
        <f>AP15*1.193</f>
        <v>0</v>
      </c>
      <c r="AR15" s="6">
        <f t="shared" si="18"/>
        <v>0</v>
      </c>
      <c r="AS15" s="7">
        <f t="shared" si="19"/>
        <v>0</v>
      </c>
      <c r="AT15" s="156">
        <v>15</v>
      </c>
      <c r="AU15" s="4">
        <v>1.62</v>
      </c>
      <c r="AV15" s="4">
        <v>4.71</v>
      </c>
      <c r="AW15" s="4">
        <f t="shared" si="20"/>
        <v>24.3</v>
      </c>
      <c r="AX15" s="6">
        <f t="shared" si="21"/>
        <v>70.650000000000006</v>
      </c>
      <c r="AY15" s="12">
        <v>60.1</v>
      </c>
      <c r="AZ15" s="4">
        <v>1.1200000000000001</v>
      </c>
      <c r="BA15" s="4">
        <v>68.900000000000006</v>
      </c>
      <c r="BB15" s="4">
        <v>74.900000000000006</v>
      </c>
      <c r="BC15" s="4">
        <v>96.8</v>
      </c>
      <c r="BD15" s="4">
        <v>121</v>
      </c>
      <c r="BE15" s="4">
        <f t="shared" si="22"/>
        <v>2.4034999999999997</v>
      </c>
      <c r="BF15" s="4">
        <f t="shared" si="23"/>
        <v>67.312000000000012</v>
      </c>
      <c r="BG15" s="6">
        <f t="shared" si="24"/>
        <v>2.64385</v>
      </c>
      <c r="BH15" s="7">
        <f t="shared" si="25"/>
        <v>144.45034999999999</v>
      </c>
      <c r="BI15" s="27"/>
      <c r="BJ15" s="28"/>
      <c r="BK15" s="29"/>
      <c r="BL15" s="30"/>
      <c r="BM15" s="31"/>
      <c r="BN15" s="28"/>
      <c r="BO15" s="29"/>
      <c r="BP15" s="30"/>
      <c r="BQ15" s="31"/>
      <c r="BR15" s="28"/>
      <c r="BS15" s="29"/>
      <c r="BT15" s="30"/>
      <c r="BU15" s="31"/>
      <c r="BV15" s="28"/>
      <c r="BW15" s="29"/>
      <c r="BX15" s="30"/>
      <c r="BY15" s="31"/>
      <c r="BZ15" s="28"/>
      <c r="CA15" s="29"/>
      <c r="CB15" s="30"/>
      <c r="CD15" s="33">
        <f t="shared" si="26"/>
        <v>0</v>
      </c>
      <c r="CE15" s="17">
        <f t="shared" si="27"/>
        <v>0</v>
      </c>
      <c r="CF15" s="17">
        <f t="shared" si="28"/>
        <v>0</v>
      </c>
      <c r="CG15" s="17">
        <f t="shared" si="29"/>
        <v>0</v>
      </c>
      <c r="CH15" s="17">
        <f t="shared" si="30"/>
        <v>0</v>
      </c>
      <c r="CI15" s="17"/>
      <c r="CJ15" s="17">
        <f t="shared" si="31"/>
        <v>0</v>
      </c>
      <c r="CK15" s="17">
        <f t="shared" si="32"/>
        <v>0</v>
      </c>
      <c r="CL15" s="17">
        <f t="shared" si="33"/>
        <v>0</v>
      </c>
      <c r="CM15" s="17">
        <f t="shared" si="34"/>
        <v>0</v>
      </c>
      <c r="CN15" s="17">
        <f t="shared" si="35"/>
        <v>0</v>
      </c>
      <c r="CO15" s="17" t="e">
        <f>#REF!+AG15+AX15+AN15+BH15+#REF!+DP15</f>
        <v>#REF!</v>
      </c>
      <c r="CP15" s="17" t="e">
        <f>CO15*1.258</f>
        <v>#REF!</v>
      </c>
      <c r="CQ15" s="17">
        <f t="shared" si="36"/>
        <v>540.00635</v>
      </c>
      <c r="CR15" s="17">
        <f t="shared" si="37"/>
        <v>561.15715</v>
      </c>
      <c r="CS15" s="17">
        <f t="shared" si="38"/>
        <v>575.57815000000005</v>
      </c>
      <c r="CT15" s="17">
        <f t="shared" si="39"/>
        <v>628.21479999999997</v>
      </c>
      <c r="CU15" s="17">
        <f t="shared" si="40"/>
        <v>686.37949999999989</v>
      </c>
      <c r="CV15" s="17">
        <f>CU15*1.194</f>
        <v>819.53712299999984</v>
      </c>
      <c r="CW15" s="17">
        <f t="shared" si="41"/>
        <v>40.262</v>
      </c>
      <c r="CX15" s="17">
        <f t="shared" si="42"/>
        <v>0</v>
      </c>
      <c r="CY15" s="33"/>
      <c r="CZ15" s="33"/>
      <c r="DA15" s="17"/>
      <c r="DB15" s="17"/>
      <c r="DC15" s="17"/>
      <c r="DD15" s="15">
        <f t="shared" si="72"/>
        <v>90.153323611111091</v>
      </c>
      <c r="DE15" s="15">
        <f t="shared" si="43"/>
        <v>87.845322368421051</v>
      </c>
      <c r="DF15" s="15">
        <f t="shared" si="44"/>
        <v>85.768121249999993</v>
      </c>
      <c r="DG15" s="15">
        <f t="shared" si="45"/>
        <v>83.88874880952379</v>
      </c>
      <c r="DH15" s="15">
        <f t="shared" si="46"/>
        <v>70.220585606060595</v>
      </c>
      <c r="DI15" s="15"/>
      <c r="DJ15" s="15"/>
      <c r="DK15" s="15"/>
      <c r="DL15" s="15"/>
      <c r="DM15" s="15"/>
      <c r="DO15" s="17"/>
      <c r="DP15" s="17">
        <v>3.5</v>
      </c>
      <c r="DQ15" s="32">
        <v>119.4</v>
      </c>
      <c r="DR15" s="32">
        <f t="shared" si="47"/>
        <v>315.53663263888882</v>
      </c>
      <c r="DS15" s="32">
        <f t="shared" si="48"/>
        <v>307.45862828947367</v>
      </c>
      <c r="DT15" s="32">
        <f t="shared" si="49"/>
        <v>300.18842437499995</v>
      </c>
      <c r="DU15" s="32">
        <f t="shared" si="50"/>
        <v>293.61062083333326</v>
      </c>
      <c r="DV15" s="32">
        <f t="shared" si="51"/>
        <v>245.77204962121209</v>
      </c>
      <c r="DW15" s="32">
        <v>104</v>
      </c>
      <c r="DX15" s="32">
        <f t="shared" si="52"/>
        <v>9375.9456555555535</v>
      </c>
      <c r="DY15" s="32">
        <f t="shared" si="53"/>
        <v>9135.9135263157896</v>
      </c>
      <c r="DZ15" s="32">
        <f t="shared" si="54"/>
        <v>8919.8846099999992</v>
      </c>
      <c r="EA15" s="32">
        <f t="shared" si="55"/>
        <v>8724.4298761904738</v>
      </c>
      <c r="EB15" s="32">
        <f t="shared" si="56"/>
        <v>7302.9409030303023</v>
      </c>
      <c r="ED15" s="15">
        <f t="shared" si="57"/>
        <v>1622.7598249999996</v>
      </c>
      <c r="EE15" s="15">
        <f t="shared" si="58"/>
        <v>1669.0611249999999</v>
      </c>
      <c r="EF15" s="15">
        <f t="shared" si="59"/>
        <v>1715.3624249999998</v>
      </c>
      <c r="EG15" s="15">
        <f t="shared" si="60"/>
        <v>1761.6637249999997</v>
      </c>
      <c r="EH15" s="15">
        <f t="shared" si="61"/>
        <v>2317.2793249999995</v>
      </c>
      <c r="EI15" s="34"/>
      <c r="EJ15" s="35">
        <f t="shared" si="62"/>
        <v>7161.559166666666</v>
      </c>
      <c r="EK15" s="35">
        <f t="shared" si="63"/>
        <v>5886.8543809523808</v>
      </c>
      <c r="EL15" s="35"/>
      <c r="EM15" s="35"/>
      <c r="EN15" s="15">
        <f t="shared" si="64"/>
        <v>70.262352777777778</v>
      </c>
      <c r="EO15" s="15">
        <f t="shared" si="73"/>
        <v>76.387236842105267</v>
      </c>
      <c r="EP15" s="15">
        <f t="shared" si="74"/>
        <v>74.580974999999995</v>
      </c>
      <c r="EQ15" s="15">
        <f t="shared" si="75"/>
        <v>68.861145833333325</v>
      </c>
      <c r="ER15" s="15">
        <f t="shared" si="65"/>
        <v>56.604369047619045</v>
      </c>
      <c r="ES15" s="15"/>
      <c r="ET15" s="15">
        <f t="shared" si="76"/>
        <v>1264.72235</v>
      </c>
      <c r="EU15" s="15">
        <f t="shared" si="77"/>
        <v>1451.3575000000001</v>
      </c>
      <c r="EV15" s="15">
        <f t="shared" si="78"/>
        <v>1491.6194999999998</v>
      </c>
      <c r="EW15" s="15">
        <f t="shared" si="79"/>
        <v>1652.6674999999998</v>
      </c>
      <c r="EX15" s="15">
        <f t="shared" si="80"/>
        <v>2377.3834999999999</v>
      </c>
      <c r="EY15" s="17">
        <f t="shared" si="66"/>
        <v>1264.72235</v>
      </c>
      <c r="EZ15" s="17">
        <f t="shared" si="67"/>
        <v>1326.1351500000001</v>
      </c>
      <c r="FA15" s="17">
        <f t="shared" si="68"/>
        <v>1380.8181500000001</v>
      </c>
      <c r="FB15" s="17">
        <f t="shared" si="69"/>
        <v>1594.5028</v>
      </c>
      <c r="FC15" s="17">
        <f t="shared" si="70"/>
        <v>2377.3834999999999</v>
      </c>
      <c r="FE15" s="17"/>
      <c r="FF15" s="17"/>
      <c r="FG15" s="17"/>
      <c r="FH15" s="17"/>
      <c r="FI15" s="17"/>
    </row>
    <row r="16" spans="1:165">
      <c r="A16" s="48">
        <v>7</v>
      </c>
      <c r="B16" s="19" t="s">
        <v>23</v>
      </c>
      <c r="C16" s="23">
        <v>18</v>
      </c>
      <c r="D16" s="24">
        <v>19</v>
      </c>
      <c r="E16" s="24">
        <v>20</v>
      </c>
      <c r="F16" s="24">
        <v>21</v>
      </c>
      <c r="G16" s="25">
        <v>33</v>
      </c>
      <c r="H16" s="26"/>
      <c r="I16" s="26">
        <f t="shared" si="0"/>
        <v>0</v>
      </c>
      <c r="J16" s="4">
        <f t="shared" si="1"/>
        <v>0</v>
      </c>
      <c r="K16" s="4">
        <f t="shared" si="2"/>
        <v>0</v>
      </c>
      <c r="L16" s="4">
        <f t="shared" si="3"/>
        <v>0</v>
      </c>
      <c r="M16" s="4">
        <f t="shared" si="4"/>
        <v>0</v>
      </c>
      <c r="N16" s="6">
        <f t="shared" si="5"/>
        <v>0</v>
      </c>
      <c r="O16" s="12">
        <v>0</v>
      </c>
      <c r="P16" s="4">
        <f t="shared" si="71"/>
        <v>0</v>
      </c>
      <c r="Q16" s="4">
        <f t="shared" si="6"/>
        <v>0</v>
      </c>
      <c r="R16" s="4">
        <f t="shared" si="7"/>
        <v>0</v>
      </c>
      <c r="S16" s="4">
        <f t="shared" si="8"/>
        <v>0</v>
      </c>
      <c r="T16" s="4">
        <f t="shared" si="9"/>
        <v>0</v>
      </c>
      <c r="U16" s="4">
        <f t="shared" si="10"/>
        <v>0</v>
      </c>
      <c r="V16" s="7">
        <f t="shared" si="11"/>
        <v>0</v>
      </c>
      <c r="W16" s="156">
        <v>8.1999999999999993</v>
      </c>
      <c r="X16" s="4">
        <v>4.91</v>
      </c>
      <c r="Y16" s="4">
        <f t="shared" si="12"/>
        <v>40.262</v>
      </c>
      <c r="Z16" s="156">
        <v>15</v>
      </c>
      <c r="AA16" s="4">
        <v>4.91</v>
      </c>
      <c r="AB16" s="157">
        <f t="shared" si="13"/>
        <v>73.650000000000006</v>
      </c>
      <c r="AC16" s="12">
        <v>5.7</v>
      </c>
      <c r="AD16" s="4">
        <v>44.08</v>
      </c>
      <c r="AE16" s="4" t="e">
        <f>#REF!*AC16</f>
        <v>#REF!</v>
      </c>
      <c r="AF16" s="6">
        <f t="shared" si="14"/>
        <v>50.691999999999993</v>
      </c>
      <c r="AG16" s="7">
        <f t="shared" si="15"/>
        <v>251.256</v>
      </c>
      <c r="AH16" s="156"/>
      <c r="AI16" s="4">
        <v>0</v>
      </c>
      <c r="AJ16" s="4"/>
      <c r="AK16" s="4">
        <f t="shared" si="16"/>
        <v>0</v>
      </c>
      <c r="AL16" s="4"/>
      <c r="AM16" s="4">
        <v>0</v>
      </c>
      <c r="AN16" s="6">
        <f t="shared" si="17"/>
        <v>0</v>
      </c>
      <c r="AO16" s="159">
        <v>0</v>
      </c>
      <c r="AP16" s="4">
        <v>0</v>
      </c>
      <c r="AQ16" s="4">
        <f>AP16*1.193</f>
        <v>0</v>
      </c>
      <c r="AR16" s="6">
        <f t="shared" si="18"/>
        <v>0</v>
      </c>
      <c r="AS16" s="7">
        <f t="shared" si="19"/>
        <v>0</v>
      </c>
      <c r="AT16" s="156">
        <v>15</v>
      </c>
      <c r="AU16" s="4">
        <v>1.62</v>
      </c>
      <c r="AV16" s="4">
        <v>4.71</v>
      </c>
      <c r="AW16" s="4">
        <f t="shared" si="20"/>
        <v>24.3</v>
      </c>
      <c r="AX16" s="6">
        <f t="shared" si="21"/>
        <v>70.650000000000006</v>
      </c>
      <c r="AY16" s="12">
        <v>53.1</v>
      </c>
      <c r="AZ16" s="4">
        <v>1.1200000000000001</v>
      </c>
      <c r="BA16" s="4">
        <v>74.599999999999994</v>
      </c>
      <c r="BB16" s="4">
        <v>84.8</v>
      </c>
      <c r="BC16" s="4">
        <v>96.8</v>
      </c>
      <c r="BD16" s="4">
        <v>121</v>
      </c>
      <c r="BE16" s="4">
        <f t="shared" si="22"/>
        <v>2.4034999999999997</v>
      </c>
      <c r="BF16" s="4">
        <f t="shared" si="23"/>
        <v>59.472000000000008</v>
      </c>
      <c r="BG16" s="6">
        <f t="shared" si="24"/>
        <v>2.64385</v>
      </c>
      <c r="BH16" s="7">
        <f t="shared" si="25"/>
        <v>127.62584999999999</v>
      </c>
      <c r="BI16" s="27"/>
      <c r="BJ16" s="28"/>
      <c r="BK16" s="29"/>
      <c r="BL16" s="30"/>
      <c r="BM16" s="31"/>
      <c r="BN16" s="28"/>
      <c r="BO16" s="29"/>
      <c r="BP16" s="30"/>
      <c r="BQ16" s="31"/>
      <c r="BR16" s="28"/>
      <c r="BS16" s="29"/>
      <c r="BT16" s="30"/>
      <c r="BU16" s="31"/>
      <c r="BV16" s="28"/>
      <c r="BW16" s="29"/>
      <c r="BX16" s="30"/>
      <c r="BY16" s="31"/>
      <c r="BZ16" s="28"/>
      <c r="CA16" s="29"/>
      <c r="CB16" s="30"/>
      <c r="CD16" s="33">
        <f t="shared" si="26"/>
        <v>0</v>
      </c>
      <c r="CE16" s="17">
        <f t="shared" si="27"/>
        <v>0</v>
      </c>
      <c r="CF16" s="17">
        <f t="shared" si="28"/>
        <v>0</v>
      </c>
      <c r="CG16" s="17">
        <f t="shared" si="29"/>
        <v>0</v>
      </c>
      <c r="CH16" s="17">
        <f t="shared" si="30"/>
        <v>0</v>
      </c>
      <c r="CI16" s="17"/>
      <c r="CJ16" s="17">
        <f t="shared" si="31"/>
        <v>0</v>
      </c>
      <c r="CK16" s="17">
        <f t="shared" si="32"/>
        <v>0</v>
      </c>
      <c r="CL16" s="17">
        <f t="shared" si="33"/>
        <v>0</v>
      </c>
      <c r="CM16" s="17">
        <f t="shared" si="34"/>
        <v>0</v>
      </c>
      <c r="CN16" s="17">
        <f t="shared" si="35"/>
        <v>0</v>
      </c>
      <c r="CO16" s="17" t="e">
        <f>#REF!+AG16+AX16+AN16+BH16+#REF!+DP16</f>
        <v>#REF!</v>
      </c>
      <c r="CP16" s="17" t="e">
        <f>CO16*1.258</f>
        <v>#REF!</v>
      </c>
      <c r="CQ16" s="17">
        <f t="shared" si="36"/>
        <v>523.18185000000005</v>
      </c>
      <c r="CR16" s="17">
        <f t="shared" si="37"/>
        <v>574.85709999999995</v>
      </c>
      <c r="CS16" s="17">
        <f t="shared" si="38"/>
        <v>599.37279999999998</v>
      </c>
      <c r="CT16" s="17">
        <f t="shared" si="39"/>
        <v>628.21479999999997</v>
      </c>
      <c r="CU16" s="17">
        <f t="shared" si="40"/>
        <v>686.37949999999989</v>
      </c>
      <c r="CV16" s="17">
        <f>CU16*1.19</f>
        <v>816.79160499999989</v>
      </c>
      <c r="CW16" s="17">
        <f t="shared" si="41"/>
        <v>40.262</v>
      </c>
      <c r="CX16" s="17">
        <f t="shared" si="42"/>
        <v>0</v>
      </c>
      <c r="CY16" s="33"/>
      <c r="CZ16" s="33"/>
      <c r="DA16" s="17"/>
      <c r="DB16" s="17"/>
      <c r="DC16" s="17"/>
      <c r="DD16" s="15">
        <f t="shared" si="72"/>
        <v>90.153323611111091</v>
      </c>
      <c r="DE16" s="15">
        <f t="shared" si="43"/>
        <v>87.845322368421051</v>
      </c>
      <c r="DF16" s="15">
        <f t="shared" si="44"/>
        <v>85.768121249999993</v>
      </c>
      <c r="DG16" s="15">
        <f t="shared" si="45"/>
        <v>83.88874880952379</v>
      </c>
      <c r="DH16" s="15">
        <f t="shared" si="46"/>
        <v>70.220585606060595</v>
      </c>
      <c r="DI16" s="15"/>
      <c r="DJ16" s="15"/>
      <c r="DK16" s="15"/>
      <c r="DL16" s="15"/>
      <c r="DM16" s="15"/>
      <c r="DO16" s="17"/>
      <c r="DP16" s="17">
        <v>3.5</v>
      </c>
      <c r="DQ16" s="32">
        <v>119</v>
      </c>
      <c r="DR16" s="32">
        <f t="shared" si="47"/>
        <v>315.53663263888882</v>
      </c>
      <c r="DS16" s="32">
        <f t="shared" si="48"/>
        <v>307.45862828947367</v>
      </c>
      <c r="DT16" s="32">
        <f t="shared" si="49"/>
        <v>300.18842437499995</v>
      </c>
      <c r="DU16" s="32">
        <f t="shared" si="50"/>
        <v>293.61062083333326</v>
      </c>
      <c r="DV16" s="32">
        <f t="shared" si="51"/>
        <v>245.77204962121209</v>
      </c>
      <c r="DW16" s="32">
        <v>160</v>
      </c>
      <c r="DX16" s="32">
        <f t="shared" si="52"/>
        <v>14424.531777777775</v>
      </c>
      <c r="DY16" s="32">
        <f t="shared" si="53"/>
        <v>14055.251578947369</v>
      </c>
      <c r="DZ16" s="32">
        <f t="shared" si="54"/>
        <v>13722.899399999998</v>
      </c>
      <c r="EA16" s="32">
        <f t="shared" si="55"/>
        <v>13422.199809523807</v>
      </c>
      <c r="EB16" s="32">
        <f t="shared" si="56"/>
        <v>11235.293696969695</v>
      </c>
      <c r="ED16" s="15">
        <f t="shared" si="57"/>
        <v>1622.7598249999996</v>
      </c>
      <c r="EE16" s="15">
        <f t="shared" si="58"/>
        <v>1669.0611249999999</v>
      </c>
      <c r="EF16" s="15">
        <f t="shared" si="59"/>
        <v>1715.3624249999998</v>
      </c>
      <c r="EG16" s="15">
        <f t="shared" si="60"/>
        <v>1761.6637249999997</v>
      </c>
      <c r="EH16" s="15">
        <f t="shared" si="61"/>
        <v>2317.2793249999995</v>
      </c>
      <c r="EI16" s="34"/>
      <c r="EJ16" s="35">
        <f t="shared" si="62"/>
        <v>11017.783333333333</v>
      </c>
      <c r="EK16" s="35">
        <f t="shared" si="63"/>
        <v>9056.6990476190476</v>
      </c>
      <c r="EL16" s="35"/>
      <c r="EM16" s="35"/>
      <c r="EN16" s="15">
        <f t="shared" si="64"/>
        <v>69.327658333333332</v>
      </c>
      <c r="EO16" s="15">
        <f t="shared" si="73"/>
        <v>76.387236842105267</v>
      </c>
      <c r="EP16" s="15">
        <f t="shared" si="74"/>
        <v>74.580974999999995</v>
      </c>
      <c r="EQ16" s="15">
        <f t="shared" si="75"/>
        <v>68.861145833333325</v>
      </c>
      <c r="ER16" s="15">
        <f t="shared" si="65"/>
        <v>56.604369047619045</v>
      </c>
      <c r="ES16" s="15"/>
      <c r="ET16" s="15">
        <f t="shared" si="76"/>
        <v>1247.8978500000001</v>
      </c>
      <c r="EU16" s="15">
        <f t="shared" si="77"/>
        <v>1451.3575000000001</v>
      </c>
      <c r="EV16" s="15">
        <f t="shared" si="78"/>
        <v>1491.6194999999998</v>
      </c>
      <c r="EW16" s="15">
        <f t="shared" si="79"/>
        <v>1652.6674999999998</v>
      </c>
      <c r="EX16" s="15">
        <f t="shared" si="80"/>
        <v>2377.3834999999999</v>
      </c>
      <c r="EY16" s="17">
        <f t="shared" si="66"/>
        <v>1247.8978500000001</v>
      </c>
      <c r="EZ16" s="17">
        <f t="shared" si="67"/>
        <v>1339.8351</v>
      </c>
      <c r="FA16" s="17">
        <f t="shared" si="68"/>
        <v>1404.6127999999999</v>
      </c>
      <c r="FB16" s="17">
        <f t="shared" si="69"/>
        <v>1594.5028</v>
      </c>
      <c r="FC16" s="17">
        <f t="shared" si="70"/>
        <v>2377.3834999999999</v>
      </c>
      <c r="FE16" s="17"/>
      <c r="FF16" s="17"/>
      <c r="FG16" s="17"/>
      <c r="FH16" s="17"/>
      <c r="FI16" s="17"/>
    </row>
    <row r="17" spans="1:165" ht="13.5" thickBot="1">
      <c r="A17" s="160">
        <v>8</v>
      </c>
      <c r="B17" s="2" t="s">
        <v>24</v>
      </c>
      <c r="C17" s="161">
        <v>18</v>
      </c>
      <c r="D17" s="162">
        <v>19</v>
      </c>
      <c r="E17" s="162">
        <v>20</v>
      </c>
      <c r="F17" s="162">
        <v>21</v>
      </c>
      <c r="G17" s="163">
        <v>33</v>
      </c>
      <c r="H17" s="26"/>
      <c r="I17" s="26">
        <f t="shared" si="0"/>
        <v>0</v>
      </c>
      <c r="J17" s="8">
        <f t="shared" si="1"/>
        <v>0</v>
      </c>
      <c r="K17" s="8">
        <f t="shared" si="2"/>
        <v>0</v>
      </c>
      <c r="L17" s="8">
        <f t="shared" si="3"/>
        <v>0</v>
      </c>
      <c r="M17" s="8">
        <f t="shared" si="4"/>
        <v>0</v>
      </c>
      <c r="N17" s="164">
        <f t="shared" si="5"/>
        <v>0</v>
      </c>
      <c r="O17" s="165">
        <v>0</v>
      </c>
      <c r="P17" s="4">
        <f t="shared" si="71"/>
        <v>0</v>
      </c>
      <c r="Q17" s="4">
        <f t="shared" si="6"/>
        <v>0</v>
      </c>
      <c r="R17" s="8">
        <f t="shared" si="7"/>
        <v>0</v>
      </c>
      <c r="S17" s="8">
        <f t="shared" si="8"/>
        <v>0</v>
      </c>
      <c r="T17" s="8">
        <f t="shared" si="9"/>
        <v>0</v>
      </c>
      <c r="U17" s="8">
        <f t="shared" si="10"/>
        <v>0</v>
      </c>
      <c r="V17" s="166">
        <f t="shared" si="11"/>
        <v>0</v>
      </c>
      <c r="W17" s="156">
        <v>8.1999999999999993</v>
      </c>
      <c r="X17" s="4">
        <v>4.91</v>
      </c>
      <c r="Y17" s="4">
        <f t="shared" si="12"/>
        <v>40.262</v>
      </c>
      <c r="Z17" s="156">
        <v>15</v>
      </c>
      <c r="AA17" s="4">
        <v>4.91</v>
      </c>
      <c r="AB17" s="157">
        <f t="shared" si="13"/>
        <v>73.650000000000006</v>
      </c>
      <c r="AC17" s="165">
        <v>5.7</v>
      </c>
      <c r="AD17" s="4">
        <v>44.08</v>
      </c>
      <c r="AE17" s="8" t="e">
        <f>#REF!*AC17</f>
        <v>#REF!</v>
      </c>
      <c r="AF17" s="6">
        <f t="shared" si="14"/>
        <v>50.691999999999993</v>
      </c>
      <c r="AG17" s="7">
        <f t="shared" si="15"/>
        <v>251.256</v>
      </c>
      <c r="AH17" s="167"/>
      <c r="AI17" s="8">
        <v>0</v>
      </c>
      <c r="AJ17" s="8"/>
      <c r="AK17" s="8">
        <f t="shared" si="16"/>
        <v>0</v>
      </c>
      <c r="AL17" s="8"/>
      <c r="AM17" s="8">
        <v>0</v>
      </c>
      <c r="AN17" s="6">
        <f t="shared" si="17"/>
        <v>0</v>
      </c>
      <c r="AO17" s="168">
        <v>0</v>
      </c>
      <c r="AP17" s="8">
        <v>0</v>
      </c>
      <c r="AQ17" s="4">
        <f>AP17*1.193</f>
        <v>0</v>
      </c>
      <c r="AR17" s="6">
        <f t="shared" si="18"/>
        <v>0</v>
      </c>
      <c r="AS17" s="7">
        <f t="shared" si="19"/>
        <v>0</v>
      </c>
      <c r="AT17" s="156">
        <v>15</v>
      </c>
      <c r="AU17" s="8">
        <v>1.62</v>
      </c>
      <c r="AV17" s="4">
        <v>4.71</v>
      </c>
      <c r="AW17" s="8">
        <f t="shared" si="20"/>
        <v>24.3</v>
      </c>
      <c r="AX17" s="6">
        <f t="shared" si="21"/>
        <v>70.650000000000006</v>
      </c>
      <c r="AY17" s="169">
        <v>60.1</v>
      </c>
      <c r="AZ17" s="10">
        <v>1.1200000000000001</v>
      </c>
      <c r="BA17" s="10">
        <v>68.900000000000006</v>
      </c>
      <c r="BB17" s="10">
        <v>84.8</v>
      </c>
      <c r="BC17" s="10">
        <v>96.8</v>
      </c>
      <c r="BD17" s="10">
        <v>156.1</v>
      </c>
      <c r="BE17" s="4">
        <f t="shared" si="22"/>
        <v>2.4034999999999997</v>
      </c>
      <c r="BF17" s="8">
        <f t="shared" si="23"/>
        <v>67.312000000000012</v>
      </c>
      <c r="BG17" s="6">
        <f t="shared" si="24"/>
        <v>2.64385</v>
      </c>
      <c r="BH17" s="7">
        <f t="shared" si="25"/>
        <v>144.45034999999999</v>
      </c>
      <c r="BI17" s="170"/>
      <c r="BJ17" s="171"/>
      <c r="BK17" s="172"/>
      <c r="BL17" s="173"/>
      <c r="BM17" s="174"/>
      <c r="BN17" s="171"/>
      <c r="BO17" s="172"/>
      <c r="BP17" s="173"/>
      <c r="BQ17" s="174"/>
      <c r="BR17" s="171"/>
      <c r="BS17" s="172"/>
      <c r="BT17" s="173"/>
      <c r="BU17" s="174"/>
      <c r="BV17" s="171"/>
      <c r="BW17" s="172"/>
      <c r="BX17" s="173"/>
      <c r="BY17" s="174"/>
      <c r="BZ17" s="171"/>
      <c r="CA17" s="172"/>
      <c r="CB17" s="173"/>
      <c r="CD17" s="33">
        <f t="shared" si="26"/>
        <v>0</v>
      </c>
      <c r="CE17" s="17">
        <f t="shared" si="27"/>
        <v>0</v>
      </c>
      <c r="CF17" s="17">
        <f t="shared" si="28"/>
        <v>0</v>
      </c>
      <c r="CG17" s="17">
        <f t="shared" si="29"/>
        <v>0</v>
      </c>
      <c r="CH17" s="17">
        <f t="shared" si="30"/>
        <v>0</v>
      </c>
      <c r="CI17" s="17"/>
      <c r="CJ17" s="17">
        <f t="shared" si="31"/>
        <v>0</v>
      </c>
      <c r="CK17" s="17">
        <f t="shared" si="32"/>
        <v>0</v>
      </c>
      <c r="CL17" s="17">
        <f t="shared" si="33"/>
        <v>0</v>
      </c>
      <c r="CM17" s="17">
        <f t="shared" si="34"/>
        <v>0</v>
      </c>
      <c r="CN17" s="17">
        <f t="shared" si="35"/>
        <v>0</v>
      </c>
      <c r="CO17" s="17" t="e">
        <f>#REF!+AG17+AX17+AN17+BH17+#REF!+DP17</f>
        <v>#REF!</v>
      </c>
      <c r="CP17" s="17" t="e">
        <f>CO17*1.261</f>
        <v>#REF!</v>
      </c>
      <c r="CQ17" s="17">
        <f t="shared" si="36"/>
        <v>540.00635</v>
      </c>
      <c r="CR17" s="17">
        <f t="shared" si="37"/>
        <v>561.15715</v>
      </c>
      <c r="CS17" s="17">
        <f t="shared" si="38"/>
        <v>599.37279999999998</v>
      </c>
      <c r="CT17" s="17">
        <f t="shared" si="39"/>
        <v>628.21479999999997</v>
      </c>
      <c r="CU17" s="17">
        <f t="shared" si="40"/>
        <v>770.74234999999987</v>
      </c>
      <c r="CV17" s="17">
        <f>CU17*1.182</f>
        <v>911.0174576999998</v>
      </c>
      <c r="CW17" s="17">
        <f t="shared" si="41"/>
        <v>40.262</v>
      </c>
      <c r="CX17" s="17">
        <f t="shared" si="42"/>
        <v>0</v>
      </c>
      <c r="CY17" s="33"/>
      <c r="CZ17" s="33"/>
      <c r="DA17" s="17"/>
      <c r="DB17" s="17"/>
      <c r="DC17" s="17"/>
      <c r="DD17" s="15">
        <f t="shared" si="72"/>
        <v>95.54317236111109</v>
      </c>
      <c r="DE17" s="15">
        <f t="shared" si="43"/>
        <v>92.951494868421037</v>
      </c>
      <c r="DF17" s="15">
        <f t="shared" si="44"/>
        <v>90.61898512499998</v>
      </c>
      <c r="DG17" s="15">
        <f t="shared" si="45"/>
        <v>88.508619166666648</v>
      </c>
      <c r="DH17" s="15">
        <f t="shared" si="46"/>
        <v>73.160503106060602</v>
      </c>
      <c r="DI17" s="15"/>
      <c r="DJ17" s="15"/>
      <c r="DK17" s="15"/>
      <c r="DL17" s="15"/>
      <c r="DM17" s="15"/>
      <c r="DO17" s="17"/>
      <c r="DP17" s="17">
        <v>1.6</v>
      </c>
      <c r="DQ17" s="32">
        <v>118.2</v>
      </c>
      <c r="DR17" s="32">
        <f t="shared" si="47"/>
        <v>152.86907577777774</v>
      </c>
      <c r="DS17" s="32">
        <f t="shared" si="48"/>
        <v>148.72239178947368</v>
      </c>
      <c r="DT17" s="32">
        <f t="shared" si="49"/>
        <v>144.99037619999999</v>
      </c>
      <c r="DU17" s="32">
        <f t="shared" si="50"/>
        <v>141.61379066666663</v>
      </c>
      <c r="DV17" s="32">
        <f t="shared" si="51"/>
        <v>117.05680496969697</v>
      </c>
      <c r="DW17" s="32">
        <v>35</v>
      </c>
      <c r="DX17" s="32">
        <f t="shared" si="52"/>
        <v>3344.0110326388881</v>
      </c>
      <c r="DY17" s="32">
        <f t="shared" si="53"/>
        <v>3253.3023203947364</v>
      </c>
      <c r="DZ17" s="32">
        <f t="shared" si="54"/>
        <v>3171.6644793749992</v>
      </c>
      <c r="EA17" s="32">
        <f t="shared" si="55"/>
        <v>3097.8016708333325</v>
      </c>
      <c r="EB17" s="32">
        <f t="shared" si="56"/>
        <v>2560.6176087121212</v>
      </c>
      <c r="ED17" s="15">
        <f t="shared" si="57"/>
        <v>1719.7771024999997</v>
      </c>
      <c r="EE17" s="15">
        <f t="shared" si="58"/>
        <v>1766.0784024999998</v>
      </c>
      <c r="EF17" s="15">
        <f t="shared" si="59"/>
        <v>1812.3797024999997</v>
      </c>
      <c r="EG17" s="15">
        <f t="shared" si="60"/>
        <v>1858.6810024999995</v>
      </c>
      <c r="EH17" s="15">
        <f t="shared" si="61"/>
        <v>2414.2966025000001</v>
      </c>
      <c r="EI17" s="34"/>
      <c r="EJ17" s="35">
        <f t="shared" si="62"/>
        <v>2533.1692604166665</v>
      </c>
      <c r="EK17" s="35">
        <f t="shared" si="63"/>
        <v>2051.4552916666662</v>
      </c>
      <c r="EL17" s="35"/>
      <c r="EM17" s="35"/>
      <c r="EN17" s="15">
        <f t="shared" si="64"/>
        <v>70.262352777777778</v>
      </c>
      <c r="EO17" s="15">
        <f t="shared" si="73"/>
        <v>80.827386842105255</v>
      </c>
      <c r="EP17" s="15">
        <f t="shared" si="74"/>
        <v>78.799117499999994</v>
      </c>
      <c r="EQ17" s="15">
        <f t="shared" si="75"/>
        <v>72.376264583333324</v>
      </c>
      <c r="ER17" s="15">
        <f t="shared" si="65"/>
        <v>58.613008333333326</v>
      </c>
      <c r="ES17" s="15"/>
      <c r="ET17" s="15">
        <f t="shared" si="76"/>
        <v>1264.72235</v>
      </c>
      <c r="EU17" s="15">
        <f t="shared" si="77"/>
        <v>1535.7203499999998</v>
      </c>
      <c r="EV17" s="15">
        <f t="shared" si="78"/>
        <v>1575.9823499999998</v>
      </c>
      <c r="EW17" s="15">
        <f t="shared" si="79"/>
        <v>1737.0303499999998</v>
      </c>
      <c r="EX17" s="15">
        <f t="shared" si="80"/>
        <v>2461.7463499999999</v>
      </c>
      <c r="EY17" s="17">
        <f t="shared" si="66"/>
        <v>1264.72235</v>
      </c>
      <c r="EZ17" s="17">
        <f t="shared" si="67"/>
        <v>1326.1351500000001</v>
      </c>
      <c r="FA17" s="17">
        <f t="shared" si="68"/>
        <v>1404.6127999999999</v>
      </c>
      <c r="FB17" s="17">
        <f t="shared" si="69"/>
        <v>1594.5028</v>
      </c>
      <c r="FC17" s="17">
        <f t="shared" si="70"/>
        <v>2461.7463499999999</v>
      </c>
      <c r="FE17" s="17"/>
      <c r="FF17" s="17"/>
      <c r="FG17" s="17"/>
      <c r="FH17" s="17"/>
      <c r="FI17" s="17"/>
    </row>
    <row r="18" spans="1:165">
      <c r="A18" s="1">
        <v>2</v>
      </c>
      <c r="B18" s="137" t="s">
        <v>25</v>
      </c>
      <c r="C18" s="175"/>
      <c r="D18" s="176"/>
      <c r="E18" s="176"/>
      <c r="F18" s="176"/>
      <c r="G18" s="177"/>
      <c r="H18" s="26"/>
      <c r="I18" s="26">
        <f t="shared" si="0"/>
        <v>0</v>
      </c>
      <c r="J18" s="9"/>
      <c r="K18" s="9"/>
      <c r="L18" s="9"/>
      <c r="M18" s="9"/>
      <c r="N18" s="148"/>
      <c r="O18" s="178"/>
      <c r="P18" s="4"/>
      <c r="Q18" s="4">
        <f t="shared" si="6"/>
        <v>0</v>
      </c>
      <c r="R18" s="9"/>
      <c r="S18" s="9"/>
      <c r="T18" s="9"/>
      <c r="U18" s="9"/>
      <c r="V18" s="179"/>
      <c r="W18" s="156"/>
      <c r="X18" s="4"/>
      <c r="Y18" s="4"/>
      <c r="Z18" s="156"/>
      <c r="AA18" s="4"/>
      <c r="AB18" s="157"/>
      <c r="AC18" s="178"/>
      <c r="AD18" s="4"/>
      <c r="AE18" s="9"/>
      <c r="AF18" s="6"/>
      <c r="AG18" s="7"/>
      <c r="AH18" s="146"/>
      <c r="AI18" s="9"/>
      <c r="AJ18" s="9"/>
      <c r="AK18" s="9"/>
      <c r="AL18" s="9"/>
      <c r="AM18" s="9"/>
      <c r="AN18" s="6"/>
      <c r="AO18" s="180"/>
      <c r="AP18" s="9"/>
      <c r="AQ18" s="4"/>
      <c r="AR18" s="6"/>
      <c r="AS18" s="7"/>
      <c r="AT18" s="156"/>
      <c r="AU18" s="9"/>
      <c r="AV18" s="4"/>
      <c r="AW18" s="9"/>
      <c r="AX18" s="6"/>
      <c r="AY18" s="4"/>
      <c r="AZ18" s="4"/>
      <c r="BA18" s="4"/>
      <c r="BB18" s="4"/>
      <c r="BC18" s="4"/>
      <c r="BD18" s="4"/>
      <c r="BE18" s="4"/>
      <c r="BF18" s="9"/>
      <c r="BG18" s="6"/>
      <c r="BH18" s="7"/>
      <c r="BI18" s="181"/>
      <c r="BJ18" s="182"/>
      <c r="BK18" s="183"/>
      <c r="BL18" s="184"/>
      <c r="BM18" s="185"/>
      <c r="BN18" s="182"/>
      <c r="BO18" s="183"/>
      <c r="BP18" s="184"/>
      <c r="BQ18" s="185"/>
      <c r="BR18" s="182"/>
      <c r="BS18" s="183"/>
      <c r="BT18" s="184"/>
      <c r="BU18" s="185"/>
      <c r="BV18" s="182"/>
      <c r="BW18" s="183"/>
      <c r="BX18" s="184"/>
      <c r="BY18" s="185"/>
      <c r="BZ18" s="182"/>
      <c r="CA18" s="183"/>
      <c r="CB18" s="184"/>
      <c r="CD18" s="33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>
        <f t="shared" si="36"/>
        <v>0</v>
      </c>
      <c r="CR18" s="17">
        <f t="shared" si="37"/>
        <v>0</v>
      </c>
      <c r="CS18" s="17">
        <f t="shared" si="38"/>
        <v>0</v>
      </c>
      <c r="CT18" s="17">
        <f t="shared" si="39"/>
        <v>0</v>
      </c>
      <c r="CU18" s="17">
        <f t="shared" si="40"/>
        <v>0</v>
      </c>
      <c r="CV18" s="17"/>
      <c r="CW18" s="17">
        <f t="shared" si="41"/>
        <v>0</v>
      </c>
      <c r="CX18" s="17"/>
      <c r="CY18" s="33"/>
      <c r="CZ18" s="33"/>
      <c r="DA18" s="17"/>
      <c r="DB18" s="17"/>
      <c r="DC18" s="17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O18" s="17"/>
      <c r="DP18" s="17"/>
      <c r="ED18" s="15"/>
      <c r="EE18" s="15"/>
      <c r="EF18" s="15"/>
      <c r="EG18" s="15"/>
      <c r="EH18" s="15"/>
      <c r="EI18" s="34"/>
      <c r="EJ18" s="35"/>
      <c r="EK18" s="35"/>
      <c r="EL18" s="35"/>
      <c r="EM18" s="35"/>
      <c r="EN18" s="15">
        <f t="shared" si="64"/>
        <v>0</v>
      </c>
      <c r="EO18" s="15">
        <f t="shared" si="73"/>
        <v>0</v>
      </c>
      <c r="EP18" s="15">
        <f t="shared" si="74"/>
        <v>0</v>
      </c>
      <c r="EQ18" s="15">
        <f t="shared" si="75"/>
        <v>0</v>
      </c>
      <c r="ER18" s="15">
        <f t="shared" si="65"/>
        <v>0</v>
      </c>
      <c r="ES18" s="15"/>
      <c r="ET18" s="15">
        <f t="shared" si="76"/>
        <v>0</v>
      </c>
      <c r="EU18" s="15">
        <f t="shared" si="77"/>
        <v>0</v>
      </c>
      <c r="EV18" s="15">
        <f t="shared" si="78"/>
        <v>0</v>
      </c>
      <c r="EW18" s="15"/>
      <c r="EX18" s="15"/>
      <c r="EY18" s="17">
        <f t="shared" si="66"/>
        <v>0</v>
      </c>
      <c r="EZ18" s="17">
        <f t="shared" si="67"/>
        <v>0</v>
      </c>
      <c r="FA18" s="17">
        <f t="shared" si="68"/>
        <v>0</v>
      </c>
      <c r="FB18" s="17">
        <f t="shared" si="69"/>
        <v>0</v>
      </c>
      <c r="FC18" s="17">
        <f t="shared" si="70"/>
        <v>0</v>
      </c>
      <c r="FE18" s="17"/>
      <c r="FF18" s="17"/>
      <c r="FG18" s="17"/>
      <c r="FH18" s="17"/>
      <c r="FI18" s="17"/>
    </row>
    <row r="19" spans="1:165">
      <c r="A19" s="48">
        <v>1</v>
      </c>
      <c r="B19" s="19" t="s">
        <v>26</v>
      </c>
      <c r="C19" s="23">
        <v>18</v>
      </c>
      <c r="D19" s="24">
        <v>19</v>
      </c>
      <c r="E19" s="24">
        <v>20</v>
      </c>
      <c r="F19" s="24">
        <v>21</v>
      </c>
      <c r="G19" s="25">
        <v>33</v>
      </c>
      <c r="H19" s="26">
        <v>7.94</v>
      </c>
      <c r="I19" s="26">
        <f t="shared" si="0"/>
        <v>8.7340000000000018</v>
      </c>
      <c r="J19" s="4">
        <f t="shared" ref="J19:J29" si="81">I19*C19</f>
        <v>157.21200000000005</v>
      </c>
      <c r="K19" s="4">
        <f t="shared" ref="K19:K29" si="82">I19*D19</f>
        <v>165.94600000000003</v>
      </c>
      <c r="L19" s="4">
        <f t="shared" ref="L19:L29" si="83">I19*E19</f>
        <v>174.68000000000004</v>
      </c>
      <c r="M19" s="4">
        <f t="shared" ref="M19:M29" si="84">I19*F19</f>
        <v>183.41400000000004</v>
      </c>
      <c r="N19" s="6">
        <f t="shared" ref="N19:N29" si="85">I19*G19</f>
        <v>288.22200000000004</v>
      </c>
      <c r="O19" s="154">
        <v>1.67E-2</v>
      </c>
      <c r="P19" s="4">
        <v>1720.44</v>
      </c>
      <c r="Q19" s="4">
        <f t="shared" si="6"/>
        <v>1961.3016</v>
      </c>
      <c r="R19" s="4">
        <f t="shared" ref="R19:R29" si="86">P19*O19*C19</f>
        <v>517.164264</v>
      </c>
      <c r="S19" s="4">
        <f t="shared" ref="S19:S29" si="87">P19*O19*D19</f>
        <v>545.89561200000003</v>
      </c>
      <c r="T19" s="4">
        <f t="shared" ref="T19:T29" si="88">P19*O19*E19</f>
        <v>574.62696000000005</v>
      </c>
      <c r="U19" s="4">
        <f t="shared" ref="U19:U29" si="89">P19*O19*F19</f>
        <v>603.35830799999997</v>
      </c>
      <c r="V19" s="7">
        <f t="shared" ref="V19:V29" si="90">P19*O19*G19</f>
        <v>948.13448400000004</v>
      </c>
      <c r="W19" s="156">
        <v>8.1999999999999993</v>
      </c>
      <c r="X19" s="4">
        <v>4.91</v>
      </c>
      <c r="Y19" s="4">
        <f t="shared" ref="Y19:Y29" si="91">W19*X19</f>
        <v>40.262</v>
      </c>
      <c r="Z19" s="156">
        <v>15</v>
      </c>
      <c r="AA19" s="4">
        <v>4.91</v>
      </c>
      <c r="AB19" s="157">
        <f t="shared" ref="AB19:AB29" si="92">AA19*Z19</f>
        <v>73.650000000000006</v>
      </c>
      <c r="AC19" s="12">
        <v>9.1</v>
      </c>
      <c r="AD19" s="4">
        <v>44.08</v>
      </c>
      <c r="AE19" s="4" t="e">
        <f>#REF!*AC19</f>
        <v>#REF!</v>
      </c>
      <c r="AF19" s="6">
        <f t="shared" ref="AF19:AF29" si="93">AD19*1.15</f>
        <v>50.691999999999993</v>
      </c>
      <c r="AG19" s="7">
        <f t="shared" ref="AG19:AG29" si="94">AC19*AD19</f>
        <v>401.12799999999999</v>
      </c>
      <c r="AH19" s="158">
        <v>9.1</v>
      </c>
      <c r="AI19" s="59">
        <v>10.23</v>
      </c>
      <c r="AJ19" s="59">
        <v>23.17</v>
      </c>
      <c r="AK19" s="4">
        <f t="shared" ref="AK19:AK26" si="95">AI19*AH19</f>
        <v>93.093000000000004</v>
      </c>
      <c r="AL19" s="4"/>
      <c r="AM19" s="4">
        <v>108.6</v>
      </c>
      <c r="AN19" s="6">
        <f t="shared" ref="AN19:AN28" si="96">AH19*AJ19</f>
        <v>210.84700000000001</v>
      </c>
      <c r="AO19" s="159">
        <v>0.16666</v>
      </c>
      <c r="AP19" s="4">
        <v>54</v>
      </c>
      <c r="AQ19" s="4">
        <v>54</v>
      </c>
      <c r="AR19" s="6">
        <f t="shared" ref="AR19:AR29" si="97">AQ19*1.1</f>
        <v>59.400000000000006</v>
      </c>
      <c r="AS19" s="7">
        <f t="shared" ref="AS19:AS29" si="98">AO19*AQ19</f>
        <v>8.9996399999999994</v>
      </c>
      <c r="AT19" s="156">
        <v>15</v>
      </c>
      <c r="AU19" s="4">
        <v>1.62</v>
      </c>
      <c r="AV19" s="4">
        <v>4.71</v>
      </c>
      <c r="AW19" s="4">
        <f t="shared" ref="AW19:AW29" si="99">AU19*AT19</f>
        <v>24.3</v>
      </c>
      <c r="AX19" s="6">
        <f t="shared" ref="AX19:AX29" si="100">AV19*AT19</f>
        <v>70.650000000000006</v>
      </c>
      <c r="AY19" s="12">
        <v>60.1</v>
      </c>
      <c r="AZ19" s="4">
        <v>1.1200000000000001</v>
      </c>
      <c r="BA19" s="4">
        <v>68.900000000000006</v>
      </c>
      <c r="BB19" s="4">
        <v>84.8</v>
      </c>
      <c r="BC19" s="4">
        <v>109.5</v>
      </c>
      <c r="BD19" s="4">
        <v>176.7</v>
      </c>
      <c r="BE19" s="4">
        <f t="shared" ref="BE19:BE29" si="101">2.09*115/100</f>
        <v>2.4034999999999997</v>
      </c>
      <c r="BF19" s="4">
        <f t="shared" ref="BF19:BF29" si="102">AZ19*AY19</f>
        <v>67.312000000000012</v>
      </c>
      <c r="BG19" s="6">
        <f t="shared" ref="BG19:BG29" si="103">BE19*1.1</f>
        <v>2.64385</v>
      </c>
      <c r="BH19" s="7">
        <f t="shared" ref="BH19:BH29" si="104">BE19*AY19</f>
        <v>144.45034999999999</v>
      </c>
      <c r="BI19" s="27"/>
      <c r="BJ19" s="28"/>
      <c r="BK19" s="29"/>
      <c r="BL19" s="30"/>
      <c r="BM19" s="31"/>
      <c r="BN19" s="28"/>
      <c r="BO19" s="29"/>
      <c r="BP19" s="30"/>
      <c r="BQ19" s="31"/>
      <c r="BR19" s="28"/>
      <c r="BS19" s="29"/>
      <c r="BT19" s="30"/>
      <c r="BU19" s="31"/>
      <c r="BV19" s="28"/>
      <c r="BW19" s="29"/>
      <c r="BX19" s="30"/>
      <c r="BY19" s="31"/>
      <c r="BZ19" s="28"/>
      <c r="CA19" s="29"/>
      <c r="CB19" s="30"/>
      <c r="CD19" s="33">
        <f t="shared" ref="CD19:CD29" si="105">(AS19*5)</f>
        <v>44.998199999999997</v>
      </c>
      <c r="CE19" s="17">
        <f t="shared" ref="CE19:CE29" si="106">AS19*4</f>
        <v>35.998559999999998</v>
      </c>
      <c r="CF19" s="17">
        <f t="shared" ref="CF19:CF29" si="107">AS19*3</f>
        <v>26.998919999999998</v>
      </c>
      <c r="CG19" s="17">
        <f t="shared" ref="CG19:CG29" si="108">AS19*2</f>
        <v>17.999279999999999</v>
      </c>
      <c r="CH19" s="17">
        <f t="shared" ref="CH19:CH29" si="109">AS19</f>
        <v>8.9996399999999994</v>
      </c>
      <c r="CI19" s="17"/>
      <c r="CJ19" s="17">
        <f t="shared" ref="CJ19:CJ29" si="110">CD19/5/18</f>
        <v>0.49997999999999998</v>
      </c>
      <c r="CK19" s="17">
        <f t="shared" ref="CK19:CK29" si="111">CE19/4/19</f>
        <v>0.4736652631578947</v>
      </c>
      <c r="CL19" s="17">
        <f t="shared" ref="CL19:CL29" si="112">CF19/3/20</f>
        <v>0.44998199999999999</v>
      </c>
      <c r="CM19" s="17">
        <f t="shared" ref="CM19:CM29" si="113">CG19/2/21</f>
        <v>0.42855428571428567</v>
      </c>
      <c r="CN19" s="17">
        <f t="shared" ref="CN19:CN29" si="114">CH19/1/33</f>
        <v>0.27271636363636365</v>
      </c>
      <c r="CO19" s="17" t="e">
        <f>#REF!+AG19+AX19+AN19+BH19+#REF!+DP19</f>
        <v>#REF!</v>
      </c>
      <c r="CP19" s="17" t="e">
        <f>CO19*1.263</f>
        <v>#REF!</v>
      </c>
      <c r="CQ19" s="17">
        <f t="shared" si="36"/>
        <v>909.72498999999993</v>
      </c>
      <c r="CR19" s="17">
        <f t="shared" si="37"/>
        <v>930.87578999999994</v>
      </c>
      <c r="CS19" s="17">
        <f t="shared" si="38"/>
        <v>969.09143999999992</v>
      </c>
      <c r="CT19" s="17">
        <f t="shared" si="39"/>
        <v>1028.4578899999999</v>
      </c>
      <c r="CU19" s="17">
        <f t="shared" si="40"/>
        <v>1189.97309</v>
      </c>
      <c r="CV19" s="17">
        <f>CU19*1.159</f>
        <v>1379.1788113099999</v>
      </c>
      <c r="CW19" s="17">
        <f t="shared" si="41"/>
        <v>40.262</v>
      </c>
      <c r="CX19" s="17">
        <f t="shared" ref="CX19:CX29" si="115">O19*P19</f>
        <v>28.731348000000001</v>
      </c>
      <c r="CY19" s="33"/>
      <c r="CZ19" s="33"/>
      <c r="DA19" s="17"/>
      <c r="DB19" s="17"/>
      <c r="DC19" s="17"/>
      <c r="DD19" s="15">
        <f t="shared" ref="DD19:DD29" si="116">(CU19/18+CW19)*1.15</f>
        <v>122.32735852777776</v>
      </c>
      <c r="DE19" s="15">
        <f t="shared" ref="DE19:DE29" si="117">(CU19/19+CW19)*1.15</f>
        <v>118.32598702631577</v>
      </c>
      <c r="DF19" s="15">
        <f t="shared" ref="DF19:DF29" si="118">(CU19/20+CW19) *1.15</f>
        <v>114.72475267499999</v>
      </c>
      <c r="DG19" s="15">
        <f t="shared" ref="DG19:DG29" si="119">(CU19/21+CW19)*1.15</f>
        <v>111.46649302380952</v>
      </c>
      <c r="DH19" s="15">
        <f t="shared" ref="DH19:DH29" si="120">(CU19/33+CW19) *1.15</f>
        <v>87.770059196969683</v>
      </c>
      <c r="DI19" s="15"/>
      <c r="DJ19" s="15"/>
      <c r="DK19" s="15"/>
      <c r="DL19" s="15"/>
      <c r="DM19" s="15"/>
      <c r="DO19" s="17"/>
      <c r="DP19" s="17">
        <v>2.7</v>
      </c>
      <c r="DQ19" s="32">
        <v>115.9</v>
      </c>
      <c r="DR19" s="32">
        <f t="shared" ref="DR19:DR29" si="121">DD19*DP19</f>
        <v>330.283868025</v>
      </c>
      <c r="DS19" s="32">
        <f t="shared" ref="DS19:DS29" si="122">DE19*DP19</f>
        <v>319.4801649710526</v>
      </c>
      <c r="DT19" s="32">
        <f t="shared" ref="DT19:DT29" si="123">DF19*DP19</f>
        <v>309.75683222250001</v>
      </c>
      <c r="DU19" s="32">
        <f t="shared" ref="DU19:DU29" si="124">DG19*DP19</f>
        <v>300.95953116428575</v>
      </c>
      <c r="DV19" s="32">
        <f t="shared" ref="DV19:DV29" si="125">DH19*DP19</f>
        <v>236.97915983181815</v>
      </c>
      <c r="DW19" s="32">
        <v>148</v>
      </c>
      <c r="DX19" s="32">
        <f t="shared" ref="DX19:DX29" si="126">DD19*DW19</f>
        <v>18104.449062111107</v>
      </c>
      <c r="DY19" s="32">
        <f t="shared" ref="DY19:DY29" si="127">DE19*DW19</f>
        <v>17512.246079894736</v>
      </c>
      <c r="DZ19" s="32">
        <f t="shared" ref="DZ19:DZ29" si="128">DF19*DW19</f>
        <v>16979.263395899998</v>
      </c>
      <c r="EA19" s="32">
        <f t="shared" ref="EA19:EA29" si="129">DG19*DW19</f>
        <v>16497.040967523808</v>
      </c>
      <c r="EB19" s="32">
        <f t="shared" ref="EB19:EB29" si="130">DH19*DW19</f>
        <v>12989.968761151513</v>
      </c>
      <c r="ED19" s="15">
        <f t="shared" ref="ED19:ED29" si="131">DD19*18</f>
        <v>2201.8924534999996</v>
      </c>
      <c r="EE19" s="15">
        <f t="shared" ref="EE19:EE29" si="132">DE19*19</f>
        <v>2248.1937534999997</v>
      </c>
      <c r="EF19" s="15">
        <f t="shared" ref="EF19:EF29" si="133">DF19*20</f>
        <v>2294.4950534999998</v>
      </c>
      <c r="EG19" s="15">
        <f t="shared" ref="EG19:EG29" si="134">DG19*21</f>
        <v>2340.7963534999999</v>
      </c>
      <c r="EH19" s="15">
        <f t="shared" ref="EH19:EH29" si="135">DH19*33</f>
        <v>2896.4119534999995</v>
      </c>
      <c r="EI19" s="34"/>
      <c r="EJ19" s="35">
        <f t="shared" ref="EJ19:EJ29" si="136">EQ19*DW19</f>
        <v>13296.943388333333</v>
      </c>
      <c r="EK19" s="35">
        <f t="shared" ref="EK19:EK29" si="137">ER19*DW19</f>
        <v>10152.014507619047</v>
      </c>
      <c r="EL19" s="35"/>
      <c r="EM19" s="35"/>
      <c r="EN19" s="15">
        <f t="shared" si="64"/>
        <v>90.802277222222216</v>
      </c>
      <c r="EO19" s="15">
        <f t="shared" si="73"/>
        <v>102.89216263157894</v>
      </c>
      <c r="EP19" s="15">
        <f t="shared" si="74"/>
        <v>99.760654500000001</v>
      </c>
      <c r="EQ19" s="15">
        <f t="shared" si="75"/>
        <v>89.844212083333332</v>
      </c>
      <c r="ER19" s="15">
        <f t="shared" si="65"/>
        <v>68.59469261904762</v>
      </c>
      <c r="ES19" s="15"/>
      <c r="ET19" s="15">
        <f t="shared" si="76"/>
        <v>1634.4409899999998</v>
      </c>
      <c r="EU19" s="15">
        <f t="shared" si="77"/>
        <v>1954.9510899999998</v>
      </c>
      <c r="EV19" s="15">
        <f t="shared" si="78"/>
        <v>1995.21309</v>
      </c>
      <c r="EW19" s="15">
        <f t="shared" ref="EW19:EW29" si="138">EQ19*24</f>
        <v>2156.26109</v>
      </c>
      <c r="EX19" s="15">
        <f t="shared" ref="EX19:EX29" si="139">ER19*42</f>
        <v>2880.9770899999999</v>
      </c>
      <c r="EY19" s="17">
        <f t="shared" si="66"/>
        <v>1634.4409899999998</v>
      </c>
      <c r="EZ19" s="17">
        <f t="shared" si="67"/>
        <v>1695.8537900000001</v>
      </c>
      <c r="FA19" s="17">
        <f t="shared" si="68"/>
        <v>1774.3314399999999</v>
      </c>
      <c r="FB19" s="17">
        <f t="shared" si="69"/>
        <v>1994.7458899999999</v>
      </c>
      <c r="FC19" s="17">
        <f t="shared" si="70"/>
        <v>2880.9770899999999</v>
      </c>
      <c r="FE19" s="17"/>
      <c r="FF19" s="17"/>
      <c r="FG19" s="17"/>
      <c r="FH19" s="17"/>
      <c r="FI19" s="17"/>
    </row>
    <row r="20" spans="1:165">
      <c r="A20" s="48">
        <v>2</v>
      </c>
      <c r="B20" s="186" t="s">
        <v>27</v>
      </c>
      <c r="C20" s="23">
        <v>18</v>
      </c>
      <c r="D20" s="24">
        <v>19</v>
      </c>
      <c r="E20" s="24">
        <v>20</v>
      </c>
      <c r="F20" s="24">
        <v>21</v>
      </c>
      <c r="G20" s="25">
        <v>33</v>
      </c>
      <c r="H20" s="26"/>
      <c r="I20" s="26">
        <f t="shared" si="0"/>
        <v>0</v>
      </c>
      <c r="J20" s="4">
        <f t="shared" si="81"/>
        <v>0</v>
      </c>
      <c r="K20" s="4">
        <f t="shared" si="82"/>
        <v>0</v>
      </c>
      <c r="L20" s="4">
        <f t="shared" si="83"/>
        <v>0</v>
      </c>
      <c r="M20" s="4">
        <f t="shared" si="84"/>
        <v>0</v>
      </c>
      <c r="N20" s="6">
        <f t="shared" si="85"/>
        <v>0</v>
      </c>
      <c r="O20" s="12">
        <v>0</v>
      </c>
      <c r="P20" s="4">
        <f>O20*1</f>
        <v>0</v>
      </c>
      <c r="Q20" s="4">
        <f t="shared" si="6"/>
        <v>0</v>
      </c>
      <c r="R20" s="4">
        <f t="shared" si="86"/>
        <v>0</v>
      </c>
      <c r="S20" s="4">
        <f t="shared" si="87"/>
        <v>0</v>
      </c>
      <c r="T20" s="4">
        <f t="shared" si="88"/>
        <v>0</v>
      </c>
      <c r="U20" s="4">
        <f t="shared" si="89"/>
        <v>0</v>
      </c>
      <c r="V20" s="7">
        <f t="shared" si="90"/>
        <v>0</v>
      </c>
      <c r="W20" s="156">
        <v>8.1999999999999993</v>
      </c>
      <c r="X20" s="4">
        <v>4.91</v>
      </c>
      <c r="Y20" s="4">
        <f t="shared" si="91"/>
        <v>40.262</v>
      </c>
      <c r="Z20" s="156">
        <v>15</v>
      </c>
      <c r="AA20" s="4">
        <v>4.91</v>
      </c>
      <c r="AB20" s="157">
        <f t="shared" si="92"/>
        <v>73.650000000000006</v>
      </c>
      <c r="AC20" s="12">
        <v>7.3</v>
      </c>
      <c r="AD20" s="4">
        <v>44.08</v>
      </c>
      <c r="AE20" s="4" t="e">
        <f>#REF!*AC20</f>
        <v>#REF!</v>
      </c>
      <c r="AF20" s="6">
        <f t="shared" si="93"/>
        <v>50.691999999999993</v>
      </c>
      <c r="AG20" s="7">
        <f t="shared" si="94"/>
        <v>321.78399999999999</v>
      </c>
      <c r="AH20" s="156"/>
      <c r="AI20" s="4">
        <v>0</v>
      </c>
      <c r="AJ20" s="4"/>
      <c r="AK20" s="4">
        <f t="shared" si="95"/>
        <v>0</v>
      </c>
      <c r="AL20" s="4"/>
      <c r="AM20" s="4">
        <v>0</v>
      </c>
      <c r="AN20" s="6">
        <f t="shared" si="96"/>
        <v>0</v>
      </c>
      <c r="AO20" s="159">
        <v>0</v>
      </c>
      <c r="AP20" s="4">
        <v>0</v>
      </c>
      <c r="AQ20" s="4">
        <f>AP20*1.193</f>
        <v>0</v>
      </c>
      <c r="AR20" s="6">
        <f t="shared" si="97"/>
        <v>0</v>
      </c>
      <c r="AS20" s="7">
        <f t="shared" si="98"/>
        <v>0</v>
      </c>
      <c r="AT20" s="156">
        <v>15</v>
      </c>
      <c r="AU20" s="4">
        <v>1.62</v>
      </c>
      <c r="AV20" s="4">
        <v>4.71</v>
      </c>
      <c r="AW20" s="4">
        <f t="shared" si="99"/>
        <v>24.3</v>
      </c>
      <c r="AX20" s="6">
        <f t="shared" si="100"/>
        <v>70.650000000000006</v>
      </c>
      <c r="AY20" s="12">
        <v>60.1</v>
      </c>
      <c r="AZ20" s="4">
        <v>1.1200000000000001</v>
      </c>
      <c r="BA20" s="4">
        <v>68.900000000000006</v>
      </c>
      <c r="BB20" s="4">
        <v>84.8</v>
      </c>
      <c r="BC20" s="4">
        <v>109.5</v>
      </c>
      <c r="BD20" s="4">
        <v>176.7</v>
      </c>
      <c r="BE20" s="4">
        <f t="shared" si="101"/>
        <v>2.4034999999999997</v>
      </c>
      <c r="BF20" s="4">
        <f t="shared" si="102"/>
        <v>67.312000000000012</v>
      </c>
      <c r="BG20" s="6">
        <f t="shared" si="103"/>
        <v>2.64385</v>
      </c>
      <c r="BH20" s="7">
        <f t="shared" si="104"/>
        <v>144.45034999999999</v>
      </c>
      <c r="BI20" s="27"/>
      <c r="BJ20" s="28"/>
      <c r="BK20" s="29"/>
      <c r="BL20" s="30"/>
      <c r="BM20" s="31"/>
      <c r="BN20" s="28"/>
      <c r="BO20" s="29"/>
      <c r="BP20" s="30"/>
      <c r="BQ20" s="31"/>
      <c r="BR20" s="28"/>
      <c r="BS20" s="29"/>
      <c r="BT20" s="30"/>
      <c r="BU20" s="31"/>
      <c r="BV20" s="28"/>
      <c r="BW20" s="29"/>
      <c r="BX20" s="30"/>
      <c r="BY20" s="31"/>
      <c r="BZ20" s="28"/>
      <c r="CA20" s="29"/>
      <c r="CB20" s="30"/>
      <c r="CD20" s="33">
        <f t="shared" si="105"/>
        <v>0</v>
      </c>
      <c r="CE20" s="17">
        <f t="shared" si="106"/>
        <v>0</v>
      </c>
      <c r="CF20" s="17">
        <f t="shared" si="107"/>
        <v>0</v>
      </c>
      <c r="CG20" s="17">
        <f t="shared" si="108"/>
        <v>0</v>
      </c>
      <c r="CH20" s="17">
        <f t="shared" si="109"/>
        <v>0</v>
      </c>
      <c r="CI20" s="17"/>
      <c r="CJ20" s="17">
        <f t="shared" si="110"/>
        <v>0</v>
      </c>
      <c r="CK20" s="17">
        <f t="shared" si="111"/>
        <v>0</v>
      </c>
      <c r="CL20" s="17">
        <f t="shared" si="112"/>
        <v>0</v>
      </c>
      <c r="CM20" s="17">
        <f t="shared" si="113"/>
        <v>0</v>
      </c>
      <c r="CN20" s="17">
        <f t="shared" si="114"/>
        <v>0</v>
      </c>
      <c r="CO20" s="17" t="e">
        <f>#REF!+AG20+AX20+AN20+BH20+#REF!+DP20</f>
        <v>#REF!</v>
      </c>
      <c r="CP20" s="17" t="e">
        <f>CO20*1.262</f>
        <v>#REF!</v>
      </c>
      <c r="CQ20" s="17">
        <f t="shared" si="36"/>
        <v>610.5343499999999</v>
      </c>
      <c r="CR20" s="17">
        <f t="shared" si="37"/>
        <v>631.68514999999991</v>
      </c>
      <c r="CS20" s="17">
        <f t="shared" si="38"/>
        <v>669.90079999999989</v>
      </c>
      <c r="CT20" s="17">
        <f t="shared" si="39"/>
        <v>729.26724999999988</v>
      </c>
      <c r="CU20" s="17">
        <f t="shared" si="40"/>
        <v>890.78244999999981</v>
      </c>
      <c r="CV20" s="17">
        <f>CU20*1.175</f>
        <v>1046.6693787499999</v>
      </c>
      <c r="CW20" s="17">
        <f t="shared" si="41"/>
        <v>40.262</v>
      </c>
      <c r="CX20" s="17">
        <f t="shared" si="115"/>
        <v>0</v>
      </c>
      <c r="CY20" s="33"/>
      <c r="CZ20" s="33"/>
      <c r="DA20" s="17"/>
      <c r="DB20" s="17"/>
      <c r="DC20" s="17"/>
      <c r="DD20" s="15">
        <f t="shared" si="116"/>
        <v>103.2124009722222</v>
      </c>
      <c r="DE20" s="15">
        <f t="shared" si="117"/>
        <v>100.21707986842105</v>
      </c>
      <c r="DF20" s="15">
        <f t="shared" si="118"/>
        <v>97.521290874999977</v>
      </c>
      <c r="DG20" s="15">
        <f t="shared" si="119"/>
        <v>95.082243690476176</v>
      </c>
      <c r="DH20" s="15">
        <f t="shared" si="120"/>
        <v>77.343718712121202</v>
      </c>
      <c r="DI20" s="15"/>
      <c r="DJ20" s="15"/>
      <c r="DK20" s="15"/>
      <c r="DL20" s="15"/>
      <c r="DM20" s="15"/>
      <c r="DO20" s="17"/>
      <c r="DP20" s="17">
        <v>2.6</v>
      </c>
      <c r="DQ20" s="32">
        <v>117.5</v>
      </c>
      <c r="DR20" s="32">
        <f t="shared" si="121"/>
        <v>268.35224252777772</v>
      </c>
      <c r="DS20" s="32">
        <f t="shared" si="122"/>
        <v>260.56440765789472</v>
      </c>
      <c r="DT20" s="32">
        <f t="shared" si="123"/>
        <v>253.55535627499995</v>
      </c>
      <c r="DU20" s="32">
        <f t="shared" si="124"/>
        <v>247.21383359523807</v>
      </c>
      <c r="DV20" s="32">
        <f t="shared" si="125"/>
        <v>201.09366865151515</v>
      </c>
      <c r="DW20" s="32">
        <v>88</v>
      </c>
      <c r="DX20" s="32">
        <f t="shared" si="126"/>
        <v>9082.6912855555529</v>
      </c>
      <c r="DY20" s="32">
        <f t="shared" si="127"/>
        <v>8819.1030284210519</v>
      </c>
      <c r="DZ20" s="32">
        <f t="shared" si="128"/>
        <v>8581.873596999998</v>
      </c>
      <c r="EA20" s="32">
        <f t="shared" si="129"/>
        <v>8367.237444761904</v>
      </c>
      <c r="EB20" s="32">
        <f t="shared" si="130"/>
        <v>6806.2472466666659</v>
      </c>
      <c r="ED20" s="15">
        <f t="shared" si="131"/>
        <v>1857.8232174999996</v>
      </c>
      <c r="EE20" s="15">
        <f t="shared" si="132"/>
        <v>1904.1245174999999</v>
      </c>
      <c r="EF20" s="15">
        <f t="shared" si="133"/>
        <v>1950.4258174999995</v>
      </c>
      <c r="EG20" s="15">
        <f t="shared" si="134"/>
        <v>1996.7271174999996</v>
      </c>
      <c r="EH20" s="15">
        <f t="shared" si="135"/>
        <v>2552.3427174999997</v>
      </c>
      <c r="EI20" s="34"/>
      <c r="EJ20" s="35">
        <f t="shared" si="136"/>
        <v>6809.2583166666664</v>
      </c>
      <c r="EK20" s="35">
        <f t="shared" si="137"/>
        <v>5409.4573238095236</v>
      </c>
      <c r="EL20" s="35"/>
      <c r="EM20" s="35"/>
      <c r="EN20" s="15">
        <f t="shared" si="64"/>
        <v>74.180575000000005</v>
      </c>
      <c r="EO20" s="15">
        <f t="shared" si="73"/>
        <v>87.145286842105264</v>
      </c>
      <c r="EP20" s="15">
        <f t="shared" si="74"/>
        <v>84.801122499999991</v>
      </c>
      <c r="EQ20" s="15">
        <f t="shared" si="75"/>
        <v>77.377935416666659</v>
      </c>
      <c r="ER20" s="15">
        <f t="shared" si="65"/>
        <v>61.471105952380952</v>
      </c>
      <c r="ES20" s="15"/>
      <c r="ET20" s="15">
        <f t="shared" si="76"/>
        <v>1335.25035</v>
      </c>
      <c r="EU20" s="15">
        <f t="shared" si="77"/>
        <v>1655.76045</v>
      </c>
      <c r="EV20" s="15">
        <f t="shared" si="78"/>
        <v>1696.0224499999999</v>
      </c>
      <c r="EW20" s="15">
        <f t="shared" si="138"/>
        <v>1857.0704499999997</v>
      </c>
      <c r="EX20" s="15">
        <f t="shared" si="139"/>
        <v>2581.7864500000001</v>
      </c>
      <c r="EY20" s="17">
        <f t="shared" si="66"/>
        <v>1335.25035</v>
      </c>
      <c r="EZ20" s="17">
        <f t="shared" si="67"/>
        <v>1396.6631499999999</v>
      </c>
      <c r="FA20" s="17">
        <f t="shared" si="68"/>
        <v>1475.1407999999999</v>
      </c>
      <c r="FB20" s="17">
        <f t="shared" si="69"/>
        <v>1695.5552499999999</v>
      </c>
      <c r="FC20" s="17">
        <f t="shared" si="70"/>
        <v>2581.7864499999996</v>
      </c>
      <c r="FE20" s="17"/>
      <c r="FF20" s="17"/>
      <c r="FG20" s="17"/>
      <c r="FH20" s="17"/>
      <c r="FI20" s="17"/>
    </row>
    <row r="21" spans="1:165">
      <c r="A21" s="48">
        <v>3</v>
      </c>
      <c r="B21" s="19" t="s">
        <v>28</v>
      </c>
      <c r="C21" s="23">
        <v>18</v>
      </c>
      <c r="D21" s="24">
        <v>19</v>
      </c>
      <c r="E21" s="24">
        <v>20</v>
      </c>
      <c r="F21" s="24">
        <v>21</v>
      </c>
      <c r="G21" s="25">
        <v>33</v>
      </c>
      <c r="H21" s="26"/>
      <c r="I21" s="26">
        <f t="shared" si="0"/>
        <v>0</v>
      </c>
      <c r="J21" s="4">
        <f t="shared" si="81"/>
        <v>0</v>
      </c>
      <c r="K21" s="4">
        <f t="shared" si="82"/>
        <v>0</v>
      </c>
      <c r="L21" s="4">
        <f t="shared" si="83"/>
        <v>0</v>
      </c>
      <c r="M21" s="4">
        <f t="shared" si="84"/>
        <v>0</v>
      </c>
      <c r="N21" s="6">
        <f t="shared" si="85"/>
        <v>0</v>
      </c>
      <c r="O21" s="12">
        <v>0</v>
      </c>
      <c r="P21" s="4">
        <f>O21*1</f>
        <v>0</v>
      </c>
      <c r="Q21" s="4">
        <f t="shared" si="6"/>
        <v>0</v>
      </c>
      <c r="R21" s="4">
        <f t="shared" si="86"/>
        <v>0</v>
      </c>
      <c r="S21" s="4">
        <f t="shared" si="87"/>
        <v>0</v>
      </c>
      <c r="T21" s="4">
        <f t="shared" si="88"/>
        <v>0</v>
      </c>
      <c r="U21" s="4">
        <f t="shared" si="89"/>
        <v>0</v>
      </c>
      <c r="V21" s="7">
        <f t="shared" si="90"/>
        <v>0</v>
      </c>
      <c r="W21" s="156">
        <v>8.1999999999999993</v>
      </c>
      <c r="X21" s="4">
        <v>4.91</v>
      </c>
      <c r="Y21" s="4">
        <f t="shared" si="91"/>
        <v>40.262</v>
      </c>
      <c r="Z21" s="156">
        <v>15</v>
      </c>
      <c r="AA21" s="4">
        <v>4.91</v>
      </c>
      <c r="AB21" s="157">
        <f t="shared" si="92"/>
        <v>73.650000000000006</v>
      </c>
      <c r="AC21" s="12">
        <v>1</v>
      </c>
      <c r="AD21" s="268">
        <v>240.42599999999999</v>
      </c>
      <c r="AE21" s="4" t="e">
        <f>#REF!*AC21</f>
        <v>#REF!</v>
      </c>
      <c r="AF21" s="6">
        <f t="shared" si="93"/>
        <v>276.48989999999998</v>
      </c>
      <c r="AG21" s="7">
        <v>240.42599999999999</v>
      </c>
      <c r="AH21" s="156"/>
      <c r="AI21" s="4">
        <v>0</v>
      </c>
      <c r="AJ21" s="4"/>
      <c r="AK21" s="4">
        <f t="shared" si="95"/>
        <v>0</v>
      </c>
      <c r="AL21" s="4"/>
      <c r="AM21" s="4">
        <v>0</v>
      </c>
      <c r="AN21" s="6">
        <f t="shared" si="96"/>
        <v>0</v>
      </c>
      <c r="AO21" s="159">
        <v>0</v>
      </c>
      <c r="AP21" s="4">
        <v>0</v>
      </c>
      <c r="AQ21" s="4">
        <f>AP21*1.193</f>
        <v>0</v>
      </c>
      <c r="AR21" s="6">
        <f t="shared" si="97"/>
        <v>0</v>
      </c>
      <c r="AS21" s="7">
        <f t="shared" si="98"/>
        <v>0</v>
      </c>
      <c r="AT21" s="156">
        <v>15</v>
      </c>
      <c r="AU21" s="4">
        <v>1.62</v>
      </c>
      <c r="AV21" s="4">
        <v>4.71</v>
      </c>
      <c r="AW21" s="4">
        <f t="shared" si="99"/>
        <v>24.3</v>
      </c>
      <c r="AX21" s="6">
        <f t="shared" si="100"/>
        <v>70.650000000000006</v>
      </c>
      <c r="AY21" s="12">
        <v>60.1</v>
      </c>
      <c r="AZ21" s="4">
        <v>1.1200000000000001</v>
      </c>
      <c r="BA21" s="4">
        <v>68.900000000000006</v>
      </c>
      <c r="BB21" s="4">
        <v>84.8</v>
      </c>
      <c r="BC21" s="4">
        <v>109.5</v>
      </c>
      <c r="BD21" s="4">
        <v>176.7</v>
      </c>
      <c r="BE21" s="4">
        <f t="shared" si="101"/>
        <v>2.4034999999999997</v>
      </c>
      <c r="BF21" s="4">
        <f t="shared" si="102"/>
        <v>67.312000000000012</v>
      </c>
      <c r="BG21" s="6">
        <f t="shared" si="103"/>
        <v>2.64385</v>
      </c>
      <c r="BH21" s="7">
        <f t="shared" si="104"/>
        <v>144.45034999999999</v>
      </c>
      <c r="BI21" s="27"/>
      <c r="BJ21" s="28"/>
      <c r="BK21" s="29"/>
      <c r="BL21" s="30"/>
      <c r="BM21" s="31"/>
      <c r="BN21" s="28"/>
      <c r="BO21" s="29"/>
      <c r="BP21" s="30"/>
      <c r="BQ21" s="31"/>
      <c r="BR21" s="28"/>
      <c r="BS21" s="29"/>
      <c r="BT21" s="30"/>
      <c r="BU21" s="31"/>
      <c r="BV21" s="28"/>
      <c r="BW21" s="29"/>
      <c r="BX21" s="30"/>
      <c r="BY21" s="31"/>
      <c r="BZ21" s="28"/>
      <c r="CA21" s="29"/>
      <c r="CB21" s="30"/>
      <c r="CD21" s="33">
        <f t="shared" si="105"/>
        <v>0</v>
      </c>
      <c r="CE21" s="17">
        <f t="shared" si="106"/>
        <v>0</v>
      </c>
      <c r="CF21" s="17">
        <f t="shared" si="107"/>
        <v>0</v>
      </c>
      <c r="CG21" s="17">
        <f t="shared" si="108"/>
        <v>0</v>
      </c>
      <c r="CH21" s="17">
        <f t="shared" si="109"/>
        <v>0</v>
      </c>
      <c r="CI21" s="17"/>
      <c r="CJ21" s="17">
        <f t="shared" si="110"/>
        <v>0</v>
      </c>
      <c r="CK21" s="17">
        <f t="shared" si="111"/>
        <v>0</v>
      </c>
      <c r="CL21" s="17">
        <f t="shared" si="112"/>
        <v>0</v>
      </c>
      <c r="CM21" s="17">
        <f t="shared" si="113"/>
        <v>0</v>
      </c>
      <c r="CN21" s="17">
        <f t="shared" si="114"/>
        <v>0</v>
      </c>
      <c r="CO21" s="17" t="e">
        <f>#REF!+AG21+AX21+AN21+BH21+#REF!+DP21</f>
        <v>#REF!</v>
      </c>
      <c r="CP21" s="17" t="e">
        <f>CO21*1.265</f>
        <v>#REF!</v>
      </c>
      <c r="CQ21" s="17">
        <f t="shared" si="36"/>
        <v>529.17634999999996</v>
      </c>
      <c r="CR21" s="17">
        <f t="shared" si="37"/>
        <v>550.32714999999996</v>
      </c>
      <c r="CS21" s="17">
        <f t="shared" si="38"/>
        <v>588.54279999999994</v>
      </c>
      <c r="CT21" s="17">
        <f t="shared" si="39"/>
        <v>647.90924999999993</v>
      </c>
      <c r="CU21" s="17">
        <f t="shared" si="40"/>
        <v>809.42444999999987</v>
      </c>
      <c r="CV21" s="17">
        <f>CU21*1.163</f>
        <v>941.36063534999982</v>
      </c>
      <c r="CW21" s="17">
        <f t="shared" si="41"/>
        <v>40.262</v>
      </c>
      <c r="CX21" s="17">
        <f t="shared" si="115"/>
        <v>0</v>
      </c>
      <c r="CY21" s="33"/>
      <c r="CZ21" s="33"/>
      <c r="DA21" s="17"/>
      <c r="DB21" s="17"/>
      <c r="DC21" s="17"/>
      <c r="DD21" s="15">
        <f t="shared" si="116"/>
        <v>98.014528749999968</v>
      </c>
      <c r="DE21" s="15">
        <f t="shared" si="117"/>
        <v>95.292779868421036</v>
      </c>
      <c r="DF21" s="15">
        <f t="shared" si="118"/>
        <v>92.843205874999995</v>
      </c>
      <c r="DG21" s="15">
        <f t="shared" si="119"/>
        <v>90.626924642857134</v>
      </c>
      <c r="DH21" s="15">
        <f t="shared" si="120"/>
        <v>74.508515681818167</v>
      </c>
      <c r="DI21" s="15"/>
      <c r="DJ21" s="15"/>
      <c r="DK21" s="15"/>
      <c r="DL21" s="15"/>
      <c r="DM21" s="15"/>
      <c r="DO21" s="17"/>
      <c r="DP21" s="17">
        <v>1.8</v>
      </c>
      <c r="DQ21" s="32">
        <v>116.3</v>
      </c>
      <c r="DR21" s="32">
        <f t="shared" si="121"/>
        <v>176.42615174999995</v>
      </c>
      <c r="DS21" s="32">
        <f t="shared" si="122"/>
        <v>171.52700376315786</v>
      </c>
      <c r="DT21" s="32">
        <f t="shared" si="123"/>
        <v>167.11777057500001</v>
      </c>
      <c r="DU21" s="32">
        <f t="shared" si="124"/>
        <v>163.12846435714283</v>
      </c>
      <c r="DV21" s="32">
        <f t="shared" si="125"/>
        <v>134.1153282272727</v>
      </c>
      <c r="DW21" s="32">
        <v>100</v>
      </c>
      <c r="DX21" s="32">
        <f t="shared" si="126"/>
        <v>9801.4528749999972</v>
      </c>
      <c r="DY21" s="32">
        <f t="shared" si="127"/>
        <v>9529.2779868421039</v>
      </c>
      <c r="DZ21" s="32">
        <f t="shared" si="128"/>
        <v>9284.3205875000003</v>
      </c>
      <c r="EA21" s="32">
        <f t="shared" si="129"/>
        <v>9062.6924642857139</v>
      </c>
      <c r="EB21" s="32">
        <f t="shared" si="130"/>
        <v>7450.8515681818171</v>
      </c>
      <c r="ED21" s="15">
        <f t="shared" si="131"/>
        <v>1764.2615174999994</v>
      </c>
      <c r="EE21" s="15">
        <f t="shared" si="132"/>
        <v>1810.5628174999997</v>
      </c>
      <c r="EF21" s="15">
        <f t="shared" si="133"/>
        <v>1856.8641174999998</v>
      </c>
      <c r="EG21" s="15">
        <f t="shared" si="134"/>
        <v>1903.1654174999999</v>
      </c>
      <c r="EH21" s="15">
        <f t="shared" si="135"/>
        <v>2458.7810174999995</v>
      </c>
      <c r="EI21" s="34"/>
      <c r="EJ21" s="35">
        <f t="shared" si="136"/>
        <v>7398.8018749999992</v>
      </c>
      <c r="EK21" s="35">
        <f t="shared" si="137"/>
        <v>5953.4010714285714</v>
      </c>
      <c r="EL21" s="35"/>
      <c r="EM21" s="35"/>
      <c r="EN21" s="15">
        <f t="shared" si="64"/>
        <v>69.660686111111104</v>
      </c>
      <c r="EO21" s="15">
        <f t="shared" si="73"/>
        <v>82.863286842105254</v>
      </c>
      <c r="EP21" s="15">
        <f t="shared" si="74"/>
        <v>80.733222499999997</v>
      </c>
      <c r="EQ21" s="15">
        <f t="shared" si="75"/>
        <v>73.988018749999995</v>
      </c>
      <c r="ER21" s="15">
        <f t="shared" si="65"/>
        <v>59.534010714285714</v>
      </c>
      <c r="ES21" s="15"/>
      <c r="ET21" s="15">
        <f t="shared" si="76"/>
        <v>1253.8923499999999</v>
      </c>
      <c r="EU21" s="15">
        <f t="shared" si="77"/>
        <v>1574.4024499999998</v>
      </c>
      <c r="EV21" s="15">
        <f t="shared" si="78"/>
        <v>1614.66445</v>
      </c>
      <c r="EW21" s="15">
        <f t="shared" si="138"/>
        <v>1775.71245</v>
      </c>
      <c r="EX21" s="15">
        <f t="shared" si="139"/>
        <v>2500.4284499999999</v>
      </c>
      <c r="EY21" s="17">
        <f t="shared" si="66"/>
        <v>1253.8923499999999</v>
      </c>
      <c r="EZ21" s="17">
        <f t="shared" si="67"/>
        <v>1315.3051500000001</v>
      </c>
      <c r="FA21" s="17">
        <f t="shared" si="68"/>
        <v>1393.7828</v>
      </c>
      <c r="FB21" s="17">
        <f t="shared" si="69"/>
        <v>1614.1972499999999</v>
      </c>
      <c r="FC21" s="17">
        <f t="shared" si="70"/>
        <v>2500.4284499999999</v>
      </c>
      <c r="FE21" s="17"/>
      <c r="FF21" s="17"/>
      <c r="FG21" s="17"/>
      <c r="FH21" s="17"/>
      <c r="FI21" s="17"/>
    </row>
    <row r="22" spans="1:165">
      <c r="A22" s="48">
        <v>4</v>
      </c>
      <c r="B22" s="19" t="s">
        <v>29</v>
      </c>
      <c r="C22" s="23">
        <v>18</v>
      </c>
      <c r="D22" s="24">
        <v>19</v>
      </c>
      <c r="E22" s="24">
        <v>20</v>
      </c>
      <c r="F22" s="24">
        <v>21</v>
      </c>
      <c r="G22" s="25">
        <v>33</v>
      </c>
      <c r="H22" s="26"/>
      <c r="I22" s="26">
        <f t="shared" si="0"/>
        <v>0</v>
      </c>
      <c r="J22" s="4">
        <f t="shared" si="81"/>
        <v>0</v>
      </c>
      <c r="K22" s="4">
        <f t="shared" si="82"/>
        <v>0</v>
      </c>
      <c r="L22" s="4">
        <f t="shared" si="83"/>
        <v>0</v>
      </c>
      <c r="M22" s="4">
        <f t="shared" si="84"/>
        <v>0</v>
      </c>
      <c r="N22" s="6">
        <f t="shared" si="85"/>
        <v>0</v>
      </c>
      <c r="O22" s="12">
        <v>0</v>
      </c>
      <c r="P22" s="4">
        <f>O22*1</f>
        <v>0</v>
      </c>
      <c r="Q22" s="4">
        <f t="shared" si="6"/>
        <v>0</v>
      </c>
      <c r="R22" s="4">
        <f t="shared" si="86"/>
        <v>0</v>
      </c>
      <c r="S22" s="4">
        <f t="shared" si="87"/>
        <v>0</v>
      </c>
      <c r="T22" s="4">
        <f t="shared" si="88"/>
        <v>0</v>
      </c>
      <c r="U22" s="4">
        <f t="shared" si="89"/>
        <v>0</v>
      </c>
      <c r="V22" s="7">
        <f t="shared" si="90"/>
        <v>0</v>
      </c>
      <c r="W22" s="156">
        <v>8.1999999999999993</v>
      </c>
      <c r="X22" s="4">
        <v>4.91</v>
      </c>
      <c r="Y22" s="4">
        <f t="shared" si="91"/>
        <v>40.262</v>
      </c>
      <c r="Z22" s="156">
        <v>15</v>
      </c>
      <c r="AA22" s="4">
        <v>4.91</v>
      </c>
      <c r="AB22" s="157">
        <f t="shared" si="92"/>
        <v>73.650000000000006</v>
      </c>
      <c r="AC22" s="12">
        <v>5.7</v>
      </c>
      <c r="AD22" s="4">
        <v>44.08</v>
      </c>
      <c r="AE22" s="4" t="e">
        <f>#REF!*AC22</f>
        <v>#REF!</v>
      </c>
      <c r="AF22" s="6">
        <f t="shared" si="93"/>
        <v>50.691999999999993</v>
      </c>
      <c r="AG22" s="7">
        <f t="shared" si="94"/>
        <v>251.256</v>
      </c>
      <c r="AH22" s="156"/>
      <c r="AI22" s="4">
        <v>0</v>
      </c>
      <c r="AJ22" s="4"/>
      <c r="AK22" s="4">
        <f t="shared" si="95"/>
        <v>0</v>
      </c>
      <c r="AL22" s="4"/>
      <c r="AM22" s="4">
        <v>0</v>
      </c>
      <c r="AN22" s="6">
        <f t="shared" si="96"/>
        <v>0</v>
      </c>
      <c r="AO22" s="159">
        <v>0</v>
      </c>
      <c r="AP22" s="4">
        <v>0</v>
      </c>
      <c r="AQ22" s="4">
        <f>AP22*1.193</f>
        <v>0</v>
      </c>
      <c r="AR22" s="6">
        <f t="shared" si="97"/>
        <v>0</v>
      </c>
      <c r="AS22" s="7">
        <f t="shared" si="98"/>
        <v>0</v>
      </c>
      <c r="AT22" s="156">
        <v>15</v>
      </c>
      <c r="AU22" s="4">
        <v>1.62</v>
      </c>
      <c r="AV22" s="4">
        <v>4.71</v>
      </c>
      <c r="AW22" s="4">
        <f t="shared" si="99"/>
        <v>24.3</v>
      </c>
      <c r="AX22" s="6">
        <f t="shared" si="100"/>
        <v>70.650000000000006</v>
      </c>
      <c r="AY22" s="12">
        <v>60.1</v>
      </c>
      <c r="AZ22" s="4">
        <v>1.1200000000000001</v>
      </c>
      <c r="BA22" s="4">
        <v>68.900000000000006</v>
      </c>
      <c r="BB22" s="4">
        <v>84.8</v>
      </c>
      <c r="BC22" s="4">
        <v>109.5</v>
      </c>
      <c r="BD22" s="4">
        <v>176.7</v>
      </c>
      <c r="BE22" s="4">
        <f t="shared" si="101"/>
        <v>2.4034999999999997</v>
      </c>
      <c r="BF22" s="4">
        <f t="shared" si="102"/>
        <v>67.312000000000012</v>
      </c>
      <c r="BG22" s="6">
        <f t="shared" si="103"/>
        <v>2.64385</v>
      </c>
      <c r="BH22" s="7">
        <f t="shared" si="104"/>
        <v>144.45034999999999</v>
      </c>
      <c r="BI22" s="27"/>
      <c r="BJ22" s="28"/>
      <c r="BK22" s="29"/>
      <c r="BL22" s="30"/>
      <c r="BM22" s="31"/>
      <c r="BN22" s="28"/>
      <c r="BO22" s="29"/>
      <c r="BP22" s="30"/>
      <c r="BQ22" s="31"/>
      <c r="BR22" s="28"/>
      <c r="BS22" s="29"/>
      <c r="BT22" s="30"/>
      <c r="BU22" s="31"/>
      <c r="BV22" s="28"/>
      <c r="BW22" s="29"/>
      <c r="BX22" s="30"/>
      <c r="BY22" s="31"/>
      <c r="BZ22" s="28"/>
      <c r="CA22" s="29"/>
      <c r="CB22" s="30"/>
      <c r="CD22" s="33">
        <f t="shared" si="105"/>
        <v>0</v>
      </c>
      <c r="CE22" s="17">
        <f t="shared" si="106"/>
        <v>0</v>
      </c>
      <c r="CF22" s="17">
        <f t="shared" si="107"/>
        <v>0</v>
      </c>
      <c r="CG22" s="17">
        <f t="shared" si="108"/>
        <v>0</v>
      </c>
      <c r="CH22" s="17">
        <f t="shared" si="109"/>
        <v>0</v>
      </c>
      <c r="CI22" s="17"/>
      <c r="CJ22" s="17">
        <f t="shared" si="110"/>
        <v>0</v>
      </c>
      <c r="CK22" s="17">
        <f t="shared" si="111"/>
        <v>0</v>
      </c>
      <c r="CL22" s="17">
        <f t="shared" si="112"/>
        <v>0</v>
      </c>
      <c r="CM22" s="17">
        <f t="shared" si="113"/>
        <v>0</v>
      </c>
      <c r="CN22" s="17">
        <f t="shared" si="114"/>
        <v>0</v>
      </c>
      <c r="CO22" s="17" t="e">
        <f>#REF!+AG22+AX22+AN22+BH22+#REF!+DP22</f>
        <v>#REF!</v>
      </c>
      <c r="CP22" s="17" t="e">
        <f>CO22*1.266</f>
        <v>#REF!</v>
      </c>
      <c r="CQ22" s="17">
        <f t="shared" si="36"/>
        <v>540.00635</v>
      </c>
      <c r="CR22" s="17">
        <f t="shared" si="37"/>
        <v>561.15715</v>
      </c>
      <c r="CS22" s="17">
        <f t="shared" si="38"/>
        <v>599.37279999999998</v>
      </c>
      <c r="CT22" s="17">
        <f t="shared" si="39"/>
        <v>658.73925000000008</v>
      </c>
      <c r="CU22" s="17">
        <f t="shared" si="40"/>
        <v>820.25444999999991</v>
      </c>
      <c r="CV22" s="17">
        <f>CU22*1.151</f>
        <v>944.11287194999989</v>
      </c>
      <c r="CW22" s="17">
        <f t="shared" si="41"/>
        <v>40.262</v>
      </c>
      <c r="CX22" s="17">
        <f t="shared" si="115"/>
        <v>0</v>
      </c>
      <c r="CY22" s="33"/>
      <c r="CZ22" s="33"/>
      <c r="DA22" s="17"/>
      <c r="DB22" s="17"/>
      <c r="DC22" s="17"/>
      <c r="DD22" s="15">
        <f t="shared" si="116"/>
        <v>98.706445416666668</v>
      </c>
      <c r="DE22" s="15">
        <f t="shared" si="117"/>
        <v>95.948279868421039</v>
      </c>
      <c r="DF22" s="15">
        <f t="shared" si="118"/>
        <v>93.465930874999984</v>
      </c>
      <c r="DG22" s="15">
        <f t="shared" si="119"/>
        <v>91.219996071428554</v>
      </c>
      <c r="DH22" s="15">
        <f t="shared" si="120"/>
        <v>74.885924772727265</v>
      </c>
      <c r="DI22" s="15"/>
      <c r="DJ22" s="15"/>
      <c r="DK22" s="15"/>
      <c r="DL22" s="15"/>
      <c r="DM22" s="15"/>
      <c r="DO22" s="17"/>
      <c r="DP22" s="17">
        <v>1.8</v>
      </c>
      <c r="DQ22" s="32">
        <v>115.1</v>
      </c>
      <c r="DR22" s="32">
        <f t="shared" si="121"/>
        <v>177.67160175000001</v>
      </c>
      <c r="DS22" s="32">
        <f t="shared" si="122"/>
        <v>172.70690376315787</v>
      </c>
      <c r="DT22" s="32">
        <f t="shared" si="123"/>
        <v>168.23867557499997</v>
      </c>
      <c r="DU22" s="32">
        <f t="shared" si="124"/>
        <v>164.1959929285714</v>
      </c>
      <c r="DV22" s="32">
        <f t="shared" si="125"/>
        <v>134.79466459090909</v>
      </c>
      <c r="DW22" s="32">
        <v>55</v>
      </c>
      <c r="DX22" s="32">
        <f t="shared" si="126"/>
        <v>5428.8544979166663</v>
      </c>
      <c r="DY22" s="32">
        <f t="shared" si="127"/>
        <v>5277.1553927631576</v>
      </c>
      <c r="DZ22" s="32">
        <f t="shared" si="128"/>
        <v>5140.6261981249991</v>
      </c>
      <c r="EA22" s="32">
        <f t="shared" si="129"/>
        <v>5017.0997839285701</v>
      </c>
      <c r="EB22" s="32">
        <f t="shared" si="130"/>
        <v>4118.7258624999995</v>
      </c>
      <c r="ED22" s="15">
        <f t="shared" si="131"/>
        <v>1776.7160174999999</v>
      </c>
      <c r="EE22" s="15">
        <f t="shared" si="132"/>
        <v>1823.0173174999998</v>
      </c>
      <c r="EF22" s="15">
        <f t="shared" si="133"/>
        <v>1869.3186174999996</v>
      </c>
      <c r="EG22" s="15">
        <f t="shared" si="134"/>
        <v>1915.6199174999997</v>
      </c>
      <c r="EH22" s="15">
        <f t="shared" si="135"/>
        <v>2471.2355174999998</v>
      </c>
      <c r="EI22" s="34"/>
      <c r="EJ22" s="35">
        <f t="shared" si="136"/>
        <v>4094.1597812499999</v>
      </c>
      <c r="EK22" s="35">
        <f t="shared" si="137"/>
        <v>3288.5527321428572</v>
      </c>
      <c r="EL22" s="35"/>
      <c r="EM22" s="35"/>
      <c r="EN22" s="15">
        <f t="shared" si="64"/>
        <v>70.262352777777778</v>
      </c>
      <c r="EO22" s="15">
        <f t="shared" si="73"/>
        <v>83.433286842105261</v>
      </c>
      <c r="EP22" s="15">
        <f t="shared" si="74"/>
        <v>81.274722499999996</v>
      </c>
      <c r="EQ22" s="15">
        <f t="shared" si="75"/>
        <v>74.439268749999997</v>
      </c>
      <c r="ER22" s="15">
        <f t="shared" si="65"/>
        <v>59.791867857142854</v>
      </c>
      <c r="ES22" s="15"/>
      <c r="ET22" s="15">
        <f t="shared" si="76"/>
        <v>1264.72235</v>
      </c>
      <c r="EU22" s="15">
        <f t="shared" si="77"/>
        <v>1585.23245</v>
      </c>
      <c r="EV22" s="15">
        <f t="shared" si="78"/>
        <v>1625.4944499999999</v>
      </c>
      <c r="EW22" s="15">
        <f t="shared" si="138"/>
        <v>1786.5424499999999</v>
      </c>
      <c r="EX22" s="15">
        <f t="shared" si="139"/>
        <v>2511.2584499999998</v>
      </c>
      <c r="EY22" s="17">
        <f t="shared" si="66"/>
        <v>1264.72235</v>
      </c>
      <c r="EZ22" s="17">
        <f t="shared" si="67"/>
        <v>1326.1351500000001</v>
      </c>
      <c r="FA22" s="17">
        <f t="shared" si="68"/>
        <v>1404.6127999999999</v>
      </c>
      <c r="FB22" s="17">
        <f t="shared" si="69"/>
        <v>1625.0272500000001</v>
      </c>
      <c r="FC22" s="17">
        <f t="shared" si="70"/>
        <v>2511.2584499999998</v>
      </c>
      <c r="FE22" s="17"/>
      <c r="FF22" s="17"/>
      <c r="FG22" s="17"/>
      <c r="FH22" s="17"/>
      <c r="FI22" s="17"/>
    </row>
    <row r="23" spans="1:165">
      <c r="A23" s="48">
        <v>5</v>
      </c>
      <c r="B23" s="19" t="s">
        <v>30</v>
      </c>
      <c r="C23" s="23">
        <v>18</v>
      </c>
      <c r="D23" s="24">
        <v>19</v>
      </c>
      <c r="E23" s="24">
        <v>20</v>
      </c>
      <c r="F23" s="24">
        <v>21</v>
      </c>
      <c r="G23" s="25">
        <v>33</v>
      </c>
      <c r="H23" s="26"/>
      <c r="I23" s="26">
        <f t="shared" si="0"/>
        <v>0</v>
      </c>
      <c r="J23" s="4">
        <f t="shared" si="81"/>
        <v>0</v>
      </c>
      <c r="K23" s="4">
        <f t="shared" si="82"/>
        <v>0</v>
      </c>
      <c r="L23" s="4">
        <f t="shared" si="83"/>
        <v>0</v>
      </c>
      <c r="M23" s="4">
        <f t="shared" si="84"/>
        <v>0</v>
      </c>
      <c r="N23" s="6">
        <f t="shared" si="85"/>
        <v>0</v>
      </c>
      <c r="O23" s="154">
        <v>1.67E-2</v>
      </c>
      <c r="P23" s="4">
        <v>1720.44</v>
      </c>
      <c r="Q23" s="4">
        <f t="shared" si="6"/>
        <v>1961.3016</v>
      </c>
      <c r="R23" s="4">
        <f t="shared" si="86"/>
        <v>517.164264</v>
      </c>
      <c r="S23" s="4">
        <f t="shared" si="87"/>
        <v>545.89561200000003</v>
      </c>
      <c r="T23" s="4">
        <f t="shared" si="88"/>
        <v>574.62696000000005</v>
      </c>
      <c r="U23" s="4">
        <f t="shared" si="89"/>
        <v>603.35830799999997</v>
      </c>
      <c r="V23" s="7">
        <f t="shared" si="90"/>
        <v>948.13448400000004</v>
      </c>
      <c r="W23" s="156">
        <v>8.1999999999999993</v>
      </c>
      <c r="X23" s="4">
        <v>4.91</v>
      </c>
      <c r="Y23" s="4">
        <f t="shared" si="91"/>
        <v>40.262</v>
      </c>
      <c r="Z23" s="156">
        <v>15</v>
      </c>
      <c r="AA23" s="4">
        <v>4.91</v>
      </c>
      <c r="AB23" s="157">
        <f t="shared" si="92"/>
        <v>73.650000000000006</v>
      </c>
      <c r="AC23" s="12">
        <v>7.3</v>
      </c>
      <c r="AD23" s="4">
        <v>44.08</v>
      </c>
      <c r="AE23" s="4" t="e">
        <f>#REF!*AC23</f>
        <v>#REF!</v>
      </c>
      <c r="AF23" s="6">
        <f t="shared" si="93"/>
        <v>50.691999999999993</v>
      </c>
      <c r="AG23" s="7">
        <f t="shared" si="94"/>
        <v>321.78399999999999</v>
      </c>
      <c r="AH23" s="158"/>
      <c r="AI23" s="59">
        <v>21</v>
      </c>
      <c r="AJ23" s="59"/>
      <c r="AK23" s="4">
        <f t="shared" si="95"/>
        <v>0</v>
      </c>
      <c r="AL23" s="4"/>
      <c r="AM23" s="4">
        <v>108.6</v>
      </c>
      <c r="AN23" s="6">
        <f t="shared" si="96"/>
        <v>0</v>
      </c>
      <c r="AO23" s="159">
        <v>0.16600000000000001</v>
      </c>
      <c r="AP23" s="4">
        <v>62.1</v>
      </c>
      <c r="AQ23" s="4">
        <v>48</v>
      </c>
      <c r="AR23" s="6">
        <f t="shared" si="97"/>
        <v>52.800000000000004</v>
      </c>
      <c r="AS23" s="7">
        <f t="shared" si="98"/>
        <v>7.968</v>
      </c>
      <c r="AT23" s="156">
        <v>15</v>
      </c>
      <c r="AU23" s="4">
        <v>1.62</v>
      </c>
      <c r="AV23" s="4">
        <v>4.71</v>
      </c>
      <c r="AW23" s="4">
        <f t="shared" si="99"/>
        <v>24.3</v>
      </c>
      <c r="AX23" s="6">
        <f t="shared" si="100"/>
        <v>70.650000000000006</v>
      </c>
      <c r="AY23" s="12">
        <v>60.1</v>
      </c>
      <c r="AZ23" s="4">
        <v>1.1200000000000001</v>
      </c>
      <c r="BA23" s="4">
        <v>68.900000000000006</v>
      </c>
      <c r="BB23" s="4">
        <v>84.8</v>
      </c>
      <c r="BC23" s="4">
        <v>109.5</v>
      </c>
      <c r="BD23" s="4">
        <v>176.7</v>
      </c>
      <c r="BE23" s="4">
        <f t="shared" si="101"/>
        <v>2.4034999999999997</v>
      </c>
      <c r="BF23" s="4">
        <f t="shared" si="102"/>
        <v>67.312000000000012</v>
      </c>
      <c r="BG23" s="6">
        <f t="shared" si="103"/>
        <v>2.64385</v>
      </c>
      <c r="BH23" s="7">
        <f t="shared" si="104"/>
        <v>144.45034999999999</v>
      </c>
      <c r="BI23" s="27"/>
      <c r="BJ23" s="28"/>
      <c r="BK23" s="29"/>
      <c r="BL23" s="30"/>
      <c r="BM23" s="31"/>
      <c r="BN23" s="28"/>
      <c r="BO23" s="29"/>
      <c r="BP23" s="30"/>
      <c r="BQ23" s="31"/>
      <c r="BR23" s="28"/>
      <c r="BS23" s="29"/>
      <c r="BT23" s="30"/>
      <c r="BU23" s="31"/>
      <c r="BV23" s="28"/>
      <c r="BW23" s="29"/>
      <c r="BX23" s="30"/>
      <c r="BY23" s="31"/>
      <c r="BZ23" s="28"/>
      <c r="CA23" s="29"/>
      <c r="CB23" s="30"/>
      <c r="CD23" s="33">
        <f t="shared" si="105"/>
        <v>39.840000000000003</v>
      </c>
      <c r="CE23" s="17">
        <f t="shared" si="106"/>
        <v>31.872</v>
      </c>
      <c r="CF23" s="17">
        <f t="shared" si="107"/>
        <v>23.904</v>
      </c>
      <c r="CG23" s="17">
        <f t="shared" si="108"/>
        <v>15.936</v>
      </c>
      <c r="CH23" s="17">
        <f t="shared" si="109"/>
        <v>7.968</v>
      </c>
      <c r="CI23" s="17"/>
      <c r="CJ23" s="17">
        <f t="shared" si="110"/>
        <v>0.44266666666666671</v>
      </c>
      <c r="CK23" s="17">
        <f t="shared" si="111"/>
        <v>0.41936842105263156</v>
      </c>
      <c r="CL23" s="17">
        <f t="shared" si="112"/>
        <v>0.39839999999999998</v>
      </c>
      <c r="CM23" s="17">
        <f t="shared" si="113"/>
        <v>0.37942857142857145</v>
      </c>
      <c r="CN23" s="17">
        <f t="shared" si="114"/>
        <v>0.24145454545454545</v>
      </c>
      <c r="CO23" s="17" t="e">
        <f>#REF!+AG23+AX23+AN23+BH23+#REF!+DP23</f>
        <v>#REF!</v>
      </c>
      <c r="CP23" s="17" t="e">
        <f>CO23*1.273</f>
        <v>#REF!</v>
      </c>
      <c r="CQ23" s="17">
        <f t="shared" si="36"/>
        <v>618.50234999999998</v>
      </c>
      <c r="CR23" s="17">
        <f t="shared" si="37"/>
        <v>639.65314999999998</v>
      </c>
      <c r="CS23" s="17">
        <f t="shared" si="38"/>
        <v>677.86879999999996</v>
      </c>
      <c r="CT23" s="17">
        <f t="shared" si="39"/>
        <v>737.23524999999995</v>
      </c>
      <c r="CU23" s="17">
        <f t="shared" si="40"/>
        <v>898.75044999999989</v>
      </c>
      <c r="CV23" s="17">
        <f>CU23*1.109</f>
        <v>996.71424904999981</v>
      </c>
      <c r="CW23" s="17">
        <f t="shared" si="41"/>
        <v>40.262</v>
      </c>
      <c r="CX23" s="17">
        <f t="shared" si="115"/>
        <v>28.731348000000001</v>
      </c>
      <c r="CY23" s="33"/>
      <c r="CZ23" s="33"/>
      <c r="DA23" s="17"/>
      <c r="DB23" s="17"/>
      <c r="DC23" s="17"/>
      <c r="DD23" s="15">
        <f t="shared" si="116"/>
        <v>103.72146763888888</v>
      </c>
      <c r="DE23" s="15">
        <f t="shared" si="117"/>
        <v>100.69935355263156</v>
      </c>
      <c r="DF23" s="15">
        <f t="shared" si="118"/>
        <v>97.979450874999998</v>
      </c>
      <c r="DG23" s="15">
        <f t="shared" si="119"/>
        <v>95.518586547619051</v>
      </c>
      <c r="DH23" s="15">
        <f t="shared" si="120"/>
        <v>77.621391439393932</v>
      </c>
      <c r="DI23" s="15"/>
      <c r="DJ23" s="15"/>
      <c r="DK23" s="15"/>
      <c r="DL23" s="15"/>
      <c r="DM23" s="15"/>
      <c r="DO23" s="17"/>
      <c r="DP23" s="17">
        <v>1.9</v>
      </c>
      <c r="DQ23" s="32">
        <v>110.9</v>
      </c>
      <c r="DR23" s="32">
        <f t="shared" si="121"/>
        <v>197.07078851388886</v>
      </c>
      <c r="DS23" s="32">
        <f t="shared" si="122"/>
        <v>191.32877174999996</v>
      </c>
      <c r="DT23" s="32">
        <f t="shared" si="123"/>
        <v>186.16095666249998</v>
      </c>
      <c r="DU23" s="32">
        <f t="shared" si="124"/>
        <v>181.4853144404762</v>
      </c>
      <c r="DV23" s="32">
        <f t="shared" si="125"/>
        <v>147.48064373484846</v>
      </c>
      <c r="DW23" s="32">
        <v>72</v>
      </c>
      <c r="DX23" s="32">
        <f t="shared" si="126"/>
        <v>7467.9456699999992</v>
      </c>
      <c r="DY23" s="32">
        <f t="shared" si="127"/>
        <v>7250.3534557894727</v>
      </c>
      <c r="DZ23" s="32">
        <f t="shared" si="128"/>
        <v>7054.5204629999998</v>
      </c>
      <c r="EA23" s="32">
        <f t="shared" si="129"/>
        <v>6877.3382314285718</v>
      </c>
      <c r="EB23" s="32">
        <f t="shared" si="130"/>
        <v>5588.7401836363633</v>
      </c>
      <c r="ED23" s="15">
        <f t="shared" si="131"/>
        <v>1866.9864174999998</v>
      </c>
      <c r="EE23" s="15">
        <f t="shared" si="132"/>
        <v>1913.2877174999996</v>
      </c>
      <c r="EF23" s="15">
        <f t="shared" si="133"/>
        <v>1959.5890175</v>
      </c>
      <c r="EG23" s="15">
        <f t="shared" si="134"/>
        <v>2005.8903175</v>
      </c>
      <c r="EH23" s="15">
        <f t="shared" si="135"/>
        <v>2561.5059174999997</v>
      </c>
      <c r="EI23" s="34"/>
      <c r="EJ23" s="35">
        <f t="shared" si="136"/>
        <v>5595.11535</v>
      </c>
      <c r="EK23" s="35">
        <f t="shared" si="137"/>
        <v>4439.579057142857</v>
      </c>
      <c r="EL23" s="35"/>
      <c r="EM23" s="35"/>
      <c r="EN23" s="15">
        <f t="shared" si="64"/>
        <v>74.623241666666672</v>
      </c>
      <c r="EO23" s="15">
        <f t="shared" si="73"/>
        <v>87.564655263157888</v>
      </c>
      <c r="EP23" s="15">
        <f t="shared" si="74"/>
        <v>85.1995225</v>
      </c>
      <c r="EQ23" s="15">
        <f t="shared" si="75"/>
        <v>77.709935416666667</v>
      </c>
      <c r="ER23" s="15">
        <f t="shared" si="65"/>
        <v>61.660820238095241</v>
      </c>
      <c r="ES23" s="15"/>
      <c r="ET23" s="15">
        <f t="shared" si="76"/>
        <v>1343.2183500000001</v>
      </c>
      <c r="EU23" s="15">
        <f t="shared" si="77"/>
        <v>1663.7284499999998</v>
      </c>
      <c r="EV23" s="15">
        <f t="shared" si="78"/>
        <v>1703.99045</v>
      </c>
      <c r="EW23" s="15">
        <f t="shared" si="138"/>
        <v>1865.03845</v>
      </c>
      <c r="EX23" s="15">
        <f t="shared" si="139"/>
        <v>2589.7544499999999</v>
      </c>
      <c r="EY23" s="17">
        <f t="shared" si="66"/>
        <v>1343.2183500000001</v>
      </c>
      <c r="EZ23" s="17">
        <f t="shared" si="67"/>
        <v>1404.6311500000002</v>
      </c>
      <c r="FA23" s="17">
        <f t="shared" si="68"/>
        <v>1483.1088</v>
      </c>
      <c r="FB23" s="17">
        <f t="shared" si="69"/>
        <v>1703.52325</v>
      </c>
      <c r="FC23" s="17">
        <f t="shared" si="70"/>
        <v>2589.7544499999999</v>
      </c>
      <c r="FE23" s="17"/>
      <c r="FF23" s="17"/>
      <c r="FG23" s="17"/>
      <c r="FH23" s="17"/>
      <c r="FI23" s="17"/>
    </row>
    <row r="24" spans="1:165">
      <c r="A24" s="48">
        <v>6</v>
      </c>
      <c r="B24" s="19" t="s">
        <v>31</v>
      </c>
      <c r="C24" s="23">
        <v>18</v>
      </c>
      <c r="D24" s="24">
        <v>19</v>
      </c>
      <c r="E24" s="24">
        <v>20</v>
      </c>
      <c r="F24" s="24">
        <v>21</v>
      </c>
      <c r="G24" s="25">
        <v>33</v>
      </c>
      <c r="H24" s="26">
        <v>7.94</v>
      </c>
      <c r="I24" s="26">
        <f t="shared" si="0"/>
        <v>8.7340000000000018</v>
      </c>
      <c r="J24" s="4">
        <f t="shared" si="81"/>
        <v>157.21200000000005</v>
      </c>
      <c r="K24" s="4">
        <f t="shared" si="82"/>
        <v>165.94600000000003</v>
      </c>
      <c r="L24" s="4">
        <f t="shared" si="83"/>
        <v>174.68000000000004</v>
      </c>
      <c r="M24" s="4">
        <f t="shared" si="84"/>
        <v>183.41400000000004</v>
      </c>
      <c r="N24" s="6">
        <f t="shared" si="85"/>
        <v>288.22200000000004</v>
      </c>
      <c r="O24" s="154">
        <v>1.67E-2</v>
      </c>
      <c r="P24" s="4">
        <v>1720.44</v>
      </c>
      <c r="Q24" s="4">
        <f t="shared" si="6"/>
        <v>1961.3016</v>
      </c>
      <c r="R24" s="4">
        <f t="shared" si="86"/>
        <v>517.164264</v>
      </c>
      <c r="S24" s="4">
        <f t="shared" si="87"/>
        <v>545.89561200000003</v>
      </c>
      <c r="T24" s="4">
        <f t="shared" si="88"/>
        <v>574.62696000000005</v>
      </c>
      <c r="U24" s="4">
        <f t="shared" si="89"/>
        <v>603.35830799999997</v>
      </c>
      <c r="V24" s="7">
        <f t="shared" si="90"/>
        <v>948.13448400000004</v>
      </c>
      <c r="W24" s="156">
        <v>8.1999999999999993</v>
      </c>
      <c r="X24" s="4">
        <v>4.91</v>
      </c>
      <c r="Y24" s="4">
        <f t="shared" si="91"/>
        <v>40.262</v>
      </c>
      <c r="Z24" s="156">
        <v>15</v>
      </c>
      <c r="AA24" s="4">
        <v>4.91</v>
      </c>
      <c r="AB24" s="157">
        <f t="shared" si="92"/>
        <v>73.650000000000006</v>
      </c>
      <c r="AC24" s="12">
        <v>9.1</v>
      </c>
      <c r="AD24" s="4">
        <v>44.08</v>
      </c>
      <c r="AE24" s="4" t="e">
        <f>#REF!*AC24</f>
        <v>#REF!</v>
      </c>
      <c r="AF24" s="6">
        <f t="shared" si="93"/>
        <v>50.691999999999993</v>
      </c>
      <c r="AG24" s="7">
        <f t="shared" si="94"/>
        <v>401.12799999999999</v>
      </c>
      <c r="AH24" s="158">
        <v>9.1</v>
      </c>
      <c r="AI24" s="59">
        <v>21.19</v>
      </c>
      <c r="AJ24" s="59">
        <v>23.17</v>
      </c>
      <c r="AK24" s="4">
        <f t="shared" si="95"/>
        <v>192.82900000000001</v>
      </c>
      <c r="AL24" s="4"/>
      <c r="AM24" s="4">
        <v>108.6</v>
      </c>
      <c r="AN24" s="6">
        <f t="shared" si="96"/>
        <v>210.84700000000001</v>
      </c>
      <c r="AO24" s="159">
        <v>0.13969999999999999</v>
      </c>
      <c r="AP24" s="4">
        <v>250.5</v>
      </c>
      <c r="AQ24" s="4">
        <v>250.5</v>
      </c>
      <c r="AR24" s="6">
        <f t="shared" si="97"/>
        <v>275.55</v>
      </c>
      <c r="AS24" s="7">
        <f t="shared" si="98"/>
        <v>34.99485</v>
      </c>
      <c r="AT24" s="156">
        <v>15</v>
      </c>
      <c r="AU24" s="4">
        <v>1.62</v>
      </c>
      <c r="AV24" s="4">
        <v>4.71</v>
      </c>
      <c r="AW24" s="4">
        <f t="shared" si="99"/>
        <v>24.3</v>
      </c>
      <c r="AX24" s="6">
        <f t="shared" si="100"/>
        <v>70.650000000000006</v>
      </c>
      <c r="AY24" s="12">
        <v>60.1</v>
      </c>
      <c r="AZ24" s="4">
        <v>1.1200000000000001</v>
      </c>
      <c r="BA24" s="4">
        <v>68.900000000000006</v>
      </c>
      <c r="BB24" s="4">
        <v>84.8</v>
      </c>
      <c r="BC24" s="4">
        <v>109.5</v>
      </c>
      <c r="BD24" s="4">
        <v>176.7</v>
      </c>
      <c r="BE24" s="4">
        <f t="shared" si="101"/>
        <v>2.4034999999999997</v>
      </c>
      <c r="BF24" s="4">
        <f t="shared" si="102"/>
        <v>67.312000000000012</v>
      </c>
      <c r="BG24" s="6">
        <f t="shared" si="103"/>
        <v>2.64385</v>
      </c>
      <c r="BH24" s="7">
        <f t="shared" si="104"/>
        <v>144.45034999999999</v>
      </c>
      <c r="BI24" s="27"/>
      <c r="BJ24" s="28"/>
      <c r="BK24" s="29"/>
      <c r="BL24" s="30"/>
      <c r="BM24" s="31"/>
      <c r="BN24" s="28"/>
      <c r="BO24" s="29"/>
      <c r="BP24" s="30"/>
      <c r="BQ24" s="31"/>
      <c r="BR24" s="28"/>
      <c r="BS24" s="29"/>
      <c r="BT24" s="30"/>
      <c r="BU24" s="31"/>
      <c r="BV24" s="28"/>
      <c r="BW24" s="29"/>
      <c r="BX24" s="30"/>
      <c r="BY24" s="31"/>
      <c r="BZ24" s="28"/>
      <c r="CA24" s="29"/>
      <c r="CB24" s="30"/>
      <c r="CD24" s="33">
        <f t="shared" si="105"/>
        <v>174.97424999999998</v>
      </c>
      <c r="CE24" s="17">
        <f t="shared" si="106"/>
        <v>139.9794</v>
      </c>
      <c r="CF24" s="17">
        <f t="shared" si="107"/>
        <v>104.98455</v>
      </c>
      <c r="CG24" s="17">
        <f t="shared" si="108"/>
        <v>69.989699999999999</v>
      </c>
      <c r="CH24" s="17">
        <f t="shared" si="109"/>
        <v>34.99485</v>
      </c>
      <c r="CI24" s="17"/>
      <c r="CJ24" s="17">
        <f t="shared" si="110"/>
        <v>1.9441583333333332</v>
      </c>
      <c r="CK24" s="17">
        <f t="shared" si="111"/>
        <v>1.8418342105263157</v>
      </c>
      <c r="CL24" s="17">
        <f t="shared" si="112"/>
        <v>1.7497425</v>
      </c>
      <c r="CM24" s="17">
        <f t="shared" si="113"/>
        <v>1.6664214285714285</v>
      </c>
      <c r="CN24" s="17">
        <f t="shared" si="114"/>
        <v>1.0604499999999999</v>
      </c>
      <c r="CO24" s="17" t="e">
        <f>#REF!+AG24+AX24+AN24+BH24+#REF!+DP24</f>
        <v>#REF!</v>
      </c>
      <c r="CP24" s="17" t="e">
        <f>CO24*1.258</f>
        <v>#REF!</v>
      </c>
      <c r="CQ24" s="17">
        <f t="shared" si="36"/>
        <v>935.72019999999998</v>
      </c>
      <c r="CR24" s="17">
        <f t="shared" si="37"/>
        <v>956.87099999999998</v>
      </c>
      <c r="CS24" s="17">
        <f t="shared" si="38"/>
        <v>995.08664999999996</v>
      </c>
      <c r="CT24" s="17">
        <f t="shared" si="39"/>
        <v>1054.4530999999999</v>
      </c>
      <c r="CU24" s="17">
        <f t="shared" si="40"/>
        <v>1215.9683</v>
      </c>
      <c r="CV24" s="17">
        <f>CU24*1.182</f>
        <v>1437.2745305999999</v>
      </c>
      <c r="CW24" s="17">
        <f t="shared" si="41"/>
        <v>40.262</v>
      </c>
      <c r="CX24" s="17">
        <f t="shared" si="115"/>
        <v>28.731348000000001</v>
      </c>
      <c r="CY24" s="33"/>
      <c r="CZ24" s="33"/>
      <c r="DA24" s="17"/>
      <c r="DB24" s="17"/>
      <c r="DC24" s="17"/>
      <c r="DD24" s="15">
        <f t="shared" si="116"/>
        <v>123.9881636111111</v>
      </c>
      <c r="DE24" s="15">
        <f t="shared" si="117"/>
        <v>119.89938131578946</v>
      </c>
      <c r="DF24" s="15">
        <f t="shared" si="118"/>
        <v>116.21947725</v>
      </c>
      <c r="DG24" s="15">
        <f t="shared" si="119"/>
        <v>112.89004023809522</v>
      </c>
      <c r="DH24" s="15">
        <f t="shared" si="120"/>
        <v>88.675952878787868</v>
      </c>
      <c r="DI24" s="15"/>
      <c r="DJ24" s="15"/>
      <c r="DK24" s="15"/>
      <c r="DL24" s="15"/>
      <c r="DM24" s="15"/>
      <c r="DO24" s="17"/>
      <c r="DP24" s="17">
        <v>12.7</v>
      </c>
      <c r="DQ24" s="32">
        <v>118.2</v>
      </c>
      <c r="DR24" s="32">
        <f t="shared" si="121"/>
        <v>1574.6496778611108</v>
      </c>
      <c r="DS24" s="32">
        <f t="shared" si="122"/>
        <v>1522.722142710526</v>
      </c>
      <c r="DT24" s="32">
        <f t="shared" si="123"/>
        <v>1475.9873610749999</v>
      </c>
      <c r="DU24" s="32">
        <f t="shared" si="124"/>
        <v>1433.7035110238094</v>
      </c>
      <c r="DV24" s="32">
        <f t="shared" si="125"/>
        <v>1126.1846015606059</v>
      </c>
      <c r="DW24" s="32">
        <v>704</v>
      </c>
      <c r="DX24" s="32">
        <f t="shared" si="126"/>
        <v>87287.667182222212</v>
      </c>
      <c r="DY24" s="32">
        <f t="shared" si="127"/>
        <v>84409.164446315772</v>
      </c>
      <c r="DZ24" s="32">
        <f t="shared" si="128"/>
        <v>81818.511983999997</v>
      </c>
      <c r="EA24" s="32">
        <f t="shared" si="129"/>
        <v>79474.588327619043</v>
      </c>
      <c r="EB24" s="32">
        <f t="shared" si="130"/>
        <v>62427.870826666658</v>
      </c>
      <c r="ED24" s="15">
        <f t="shared" si="131"/>
        <v>2231.7869449999998</v>
      </c>
      <c r="EE24" s="15">
        <f t="shared" si="132"/>
        <v>2278.0882449999995</v>
      </c>
      <c r="EF24" s="15">
        <f t="shared" si="133"/>
        <v>2324.389545</v>
      </c>
      <c r="EG24" s="15">
        <f t="shared" si="134"/>
        <v>2370.6908449999996</v>
      </c>
      <c r="EH24" s="15">
        <f t="shared" si="135"/>
        <v>2926.3064449999997</v>
      </c>
      <c r="EI24" s="34"/>
      <c r="EJ24" s="35">
        <f t="shared" si="136"/>
        <v>64012.851466666667</v>
      </c>
      <c r="EK24" s="35">
        <f t="shared" si="137"/>
        <v>48726.392838095242</v>
      </c>
      <c r="EL24" s="35"/>
      <c r="EM24" s="35"/>
      <c r="EN24" s="15">
        <f t="shared" si="64"/>
        <v>92.246455555555556</v>
      </c>
      <c r="EO24" s="15">
        <f t="shared" si="73"/>
        <v>104.26033157894736</v>
      </c>
      <c r="EP24" s="15">
        <f t="shared" si="74"/>
        <v>101.06041500000001</v>
      </c>
      <c r="EQ24" s="15">
        <f t="shared" si="75"/>
        <v>90.927345833333334</v>
      </c>
      <c r="ER24" s="15">
        <f t="shared" si="65"/>
        <v>69.213626190476191</v>
      </c>
      <c r="ES24" s="15"/>
      <c r="ET24" s="15">
        <f t="shared" si="76"/>
        <v>1660.4362000000001</v>
      </c>
      <c r="EU24" s="15">
        <f t="shared" si="77"/>
        <v>1980.9462999999998</v>
      </c>
      <c r="EV24" s="15">
        <f t="shared" si="78"/>
        <v>2021.2083000000002</v>
      </c>
      <c r="EW24" s="15">
        <f t="shared" si="138"/>
        <v>2182.2563</v>
      </c>
      <c r="EX24" s="15">
        <f t="shared" si="139"/>
        <v>2906.9722999999999</v>
      </c>
      <c r="EY24" s="17">
        <f t="shared" si="66"/>
        <v>1660.4362000000001</v>
      </c>
      <c r="EZ24" s="17">
        <f t="shared" si="67"/>
        <v>1721.8490000000002</v>
      </c>
      <c r="FA24" s="17">
        <f t="shared" si="68"/>
        <v>1800.32665</v>
      </c>
      <c r="FB24" s="17">
        <f t="shared" si="69"/>
        <v>2020.7411</v>
      </c>
      <c r="FC24" s="17">
        <f t="shared" si="70"/>
        <v>2906.9722999999999</v>
      </c>
      <c r="FE24" s="17"/>
      <c r="FF24" s="17"/>
      <c r="FG24" s="17"/>
      <c r="FH24" s="17"/>
      <c r="FI24" s="17"/>
    </row>
    <row r="25" spans="1:165">
      <c r="A25" s="48">
        <v>7</v>
      </c>
      <c r="B25" s="19" t="s">
        <v>32</v>
      </c>
      <c r="C25" s="23">
        <v>18</v>
      </c>
      <c r="D25" s="24">
        <v>19</v>
      </c>
      <c r="E25" s="24">
        <v>20</v>
      </c>
      <c r="F25" s="24">
        <v>21</v>
      </c>
      <c r="G25" s="25">
        <v>33</v>
      </c>
      <c r="H25" s="26"/>
      <c r="I25" s="26">
        <f t="shared" si="0"/>
        <v>0</v>
      </c>
      <c r="J25" s="4">
        <f t="shared" si="81"/>
        <v>0</v>
      </c>
      <c r="K25" s="4">
        <f t="shared" si="82"/>
        <v>0</v>
      </c>
      <c r="L25" s="4">
        <f t="shared" si="83"/>
        <v>0</v>
      </c>
      <c r="M25" s="4">
        <f t="shared" si="84"/>
        <v>0</v>
      </c>
      <c r="N25" s="6">
        <f t="shared" si="85"/>
        <v>0</v>
      </c>
      <c r="O25" s="12">
        <v>0</v>
      </c>
      <c r="P25" s="4">
        <f>O25*1</f>
        <v>0</v>
      </c>
      <c r="Q25" s="4">
        <f t="shared" si="6"/>
        <v>0</v>
      </c>
      <c r="R25" s="4">
        <f t="shared" si="86"/>
        <v>0</v>
      </c>
      <c r="S25" s="4">
        <f t="shared" si="87"/>
        <v>0</v>
      </c>
      <c r="T25" s="4">
        <f t="shared" si="88"/>
        <v>0</v>
      </c>
      <c r="U25" s="4">
        <f t="shared" si="89"/>
        <v>0</v>
      </c>
      <c r="V25" s="7">
        <f t="shared" si="90"/>
        <v>0</v>
      </c>
      <c r="W25" s="156">
        <v>8.1999999999999993</v>
      </c>
      <c r="X25" s="4">
        <v>4.91</v>
      </c>
      <c r="Y25" s="4">
        <f t="shared" si="91"/>
        <v>40.262</v>
      </c>
      <c r="Z25" s="156">
        <v>15</v>
      </c>
      <c r="AA25" s="4">
        <v>4.91</v>
      </c>
      <c r="AB25" s="157">
        <f t="shared" si="92"/>
        <v>73.650000000000006</v>
      </c>
      <c r="AC25" s="12">
        <v>5.7</v>
      </c>
      <c r="AD25" s="4">
        <v>44.08</v>
      </c>
      <c r="AE25" s="4" t="e">
        <f>#REF!*AC25</f>
        <v>#REF!</v>
      </c>
      <c r="AF25" s="6">
        <f t="shared" si="93"/>
        <v>50.691999999999993</v>
      </c>
      <c r="AG25" s="7">
        <f t="shared" si="94"/>
        <v>251.256</v>
      </c>
      <c r="AH25" s="156"/>
      <c r="AI25" s="4">
        <v>0</v>
      </c>
      <c r="AJ25" s="4"/>
      <c r="AK25" s="4">
        <f t="shared" si="95"/>
        <v>0</v>
      </c>
      <c r="AL25" s="4"/>
      <c r="AM25" s="4">
        <v>0</v>
      </c>
      <c r="AN25" s="6">
        <f t="shared" si="96"/>
        <v>0</v>
      </c>
      <c r="AO25" s="159">
        <v>0</v>
      </c>
      <c r="AP25" s="4">
        <v>0</v>
      </c>
      <c r="AQ25" s="4">
        <f>AP25*1.193</f>
        <v>0</v>
      </c>
      <c r="AR25" s="6">
        <f t="shared" si="97"/>
        <v>0</v>
      </c>
      <c r="AS25" s="7">
        <f t="shared" si="98"/>
        <v>0</v>
      </c>
      <c r="AT25" s="156">
        <v>15</v>
      </c>
      <c r="AU25" s="4">
        <v>1.62</v>
      </c>
      <c r="AV25" s="4">
        <v>4.71</v>
      </c>
      <c r="AW25" s="4">
        <f t="shared" si="99"/>
        <v>24.3</v>
      </c>
      <c r="AX25" s="6">
        <f t="shared" si="100"/>
        <v>70.650000000000006</v>
      </c>
      <c r="AY25" s="12">
        <v>60.1</v>
      </c>
      <c r="AZ25" s="4">
        <v>1.1200000000000001</v>
      </c>
      <c r="BA25" s="4">
        <v>68.900000000000006</v>
      </c>
      <c r="BB25" s="4">
        <v>84.8</v>
      </c>
      <c r="BC25" s="4">
        <v>109.5</v>
      </c>
      <c r="BD25" s="4">
        <v>176.7</v>
      </c>
      <c r="BE25" s="4">
        <f t="shared" si="101"/>
        <v>2.4034999999999997</v>
      </c>
      <c r="BF25" s="4">
        <f t="shared" si="102"/>
        <v>67.312000000000012</v>
      </c>
      <c r="BG25" s="6">
        <f t="shared" si="103"/>
        <v>2.64385</v>
      </c>
      <c r="BH25" s="7">
        <f t="shared" si="104"/>
        <v>144.45034999999999</v>
      </c>
      <c r="BI25" s="27"/>
      <c r="BJ25" s="28"/>
      <c r="BK25" s="29"/>
      <c r="BL25" s="30"/>
      <c r="BM25" s="31"/>
      <c r="BN25" s="28"/>
      <c r="BO25" s="29"/>
      <c r="BP25" s="30"/>
      <c r="BQ25" s="31"/>
      <c r="BR25" s="28"/>
      <c r="BS25" s="29"/>
      <c r="BT25" s="30"/>
      <c r="BU25" s="31"/>
      <c r="BV25" s="28"/>
      <c r="BW25" s="29"/>
      <c r="BX25" s="30"/>
      <c r="BY25" s="31"/>
      <c r="BZ25" s="28"/>
      <c r="CA25" s="29"/>
      <c r="CB25" s="30"/>
      <c r="CD25" s="33">
        <f t="shared" si="105"/>
        <v>0</v>
      </c>
      <c r="CE25" s="17">
        <f t="shared" si="106"/>
        <v>0</v>
      </c>
      <c r="CF25" s="17">
        <f t="shared" si="107"/>
        <v>0</v>
      </c>
      <c r="CG25" s="17">
        <f t="shared" si="108"/>
        <v>0</v>
      </c>
      <c r="CH25" s="17">
        <f t="shared" si="109"/>
        <v>0</v>
      </c>
      <c r="CI25" s="17"/>
      <c r="CJ25" s="17">
        <f t="shared" si="110"/>
        <v>0</v>
      </c>
      <c r="CK25" s="17">
        <f t="shared" si="111"/>
        <v>0</v>
      </c>
      <c r="CL25" s="17">
        <f t="shared" si="112"/>
        <v>0</v>
      </c>
      <c r="CM25" s="17">
        <f t="shared" si="113"/>
        <v>0</v>
      </c>
      <c r="CN25" s="17">
        <f t="shared" si="114"/>
        <v>0</v>
      </c>
      <c r="CO25" s="17" t="e">
        <f>#REF!+AG25+AX25+AN25+BH25+#REF!+DP25</f>
        <v>#REF!</v>
      </c>
      <c r="CP25" s="17" t="e">
        <f>CO25*1.265</f>
        <v>#REF!</v>
      </c>
      <c r="CQ25" s="17">
        <f t="shared" si="36"/>
        <v>540.00635</v>
      </c>
      <c r="CR25" s="17">
        <f t="shared" si="37"/>
        <v>561.15715</v>
      </c>
      <c r="CS25" s="17">
        <f t="shared" si="38"/>
        <v>599.37279999999998</v>
      </c>
      <c r="CT25" s="17">
        <f t="shared" si="39"/>
        <v>658.73925000000008</v>
      </c>
      <c r="CU25" s="17">
        <f t="shared" si="40"/>
        <v>820.25444999999991</v>
      </c>
      <c r="CV25" s="17">
        <f>CU25*1.155</f>
        <v>947.39388974999986</v>
      </c>
      <c r="CW25" s="17">
        <f t="shared" si="41"/>
        <v>40.262</v>
      </c>
      <c r="CX25" s="17">
        <f t="shared" si="115"/>
        <v>0</v>
      </c>
      <c r="CY25" s="33"/>
      <c r="CZ25" s="33"/>
      <c r="DA25" s="17"/>
      <c r="DB25" s="17"/>
      <c r="DC25" s="17"/>
      <c r="DD25" s="15">
        <f t="shared" si="116"/>
        <v>98.706445416666668</v>
      </c>
      <c r="DE25" s="15">
        <f t="shared" si="117"/>
        <v>95.948279868421039</v>
      </c>
      <c r="DF25" s="15">
        <f t="shared" si="118"/>
        <v>93.465930874999984</v>
      </c>
      <c r="DG25" s="15">
        <f t="shared" si="119"/>
        <v>91.219996071428554</v>
      </c>
      <c r="DH25" s="15">
        <f t="shared" si="120"/>
        <v>74.885924772727265</v>
      </c>
      <c r="DI25" s="15"/>
      <c r="DJ25" s="15"/>
      <c r="DK25" s="15"/>
      <c r="DL25" s="15"/>
      <c r="DM25" s="15"/>
      <c r="DO25" s="17"/>
      <c r="DP25" s="17">
        <v>1.7</v>
      </c>
      <c r="DQ25" s="32">
        <v>115.5</v>
      </c>
      <c r="DR25" s="32">
        <f t="shared" si="121"/>
        <v>167.80095720833333</v>
      </c>
      <c r="DS25" s="32">
        <f t="shared" si="122"/>
        <v>163.11207577631575</v>
      </c>
      <c r="DT25" s="32">
        <f t="shared" si="123"/>
        <v>158.89208248749998</v>
      </c>
      <c r="DU25" s="32">
        <f t="shared" si="124"/>
        <v>155.07399332142853</v>
      </c>
      <c r="DV25" s="32">
        <f t="shared" si="125"/>
        <v>127.30607211363635</v>
      </c>
      <c r="DW25" s="32">
        <v>60</v>
      </c>
      <c r="DX25" s="32">
        <f t="shared" si="126"/>
        <v>5922.3867250000003</v>
      </c>
      <c r="DY25" s="32">
        <f t="shared" si="127"/>
        <v>5756.8967921052626</v>
      </c>
      <c r="DZ25" s="32">
        <f t="shared" si="128"/>
        <v>5607.9558524999993</v>
      </c>
      <c r="EA25" s="32">
        <f t="shared" si="129"/>
        <v>5473.1997642857132</v>
      </c>
      <c r="EB25" s="32">
        <f t="shared" si="130"/>
        <v>4493.1554863636356</v>
      </c>
      <c r="ED25" s="15">
        <f t="shared" si="131"/>
        <v>1776.7160174999999</v>
      </c>
      <c r="EE25" s="15">
        <f t="shared" si="132"/>
        <v>1823.0173174999998</v>
      </c>
      <c r="EF25" s="15">
        <f t="shared" si="133"/>
        <v>1869.3186174999996</v>
      </c>
      <c r="EG25" s="15">
        <f t="shared" si="134"/>
        <v>1915.6199174999997</v>
      </c>
      <c r="EH25" s="15">
        <f t="shared" si="135"/>
        <v>2471.2355174999998</v>
      </c>
      <c r="EI25" s="34"/>
      <c r="EJ25" s="35">
        <f t="shared" si="136"/>
        <v>4466.3561250000002</v>
      </c>
      <c r="EK25" s="35">
        <f t="shared" si="137"/>
        <v>3587.5120714285713</v>
      </c>
      <c r="EL25" s="35"/>
      <c r="EM25" s="35"/>
      <c r="EN25" s="15">
        <f t="shared" si="64"/>
        <v>70.262352777777778</v>
      </c>
      <c r="EO25" s="15">
        <f t="shared" si="73"/>
        <v>83.433286842105261</v>
      </c>
      <c r="EP25" s="15">
        <f t="shared" si="74"/>
        <v>81.274722499999996</v>
      </c>
      <c r="EQ25" s="15">
        <f t="shared" si="75"/>
        <v>74.439268749999997</v>
      </c>
      <c r="ER25" s="15">
        <f t="shared" si="65"/>
        <v>59.791867857142854</v>
      </c>
      <c r="ES25" s="15"/>
      <c r="ET25" s="15">
        <f t="shared" si="76"/>
        <v>1264.72235</v>
      </c>
      <c r="EU25" s="15">
        <f t="shared" si="77"/>
        <v>1585.23245</v>
      </c>
      <c r="EV25" s="15">
        <f t="shared" si="78"/>
        <v>1625.4944499999999</v>
      </c>
      <c r="EW25" s="15">
        <f t="shared" si="138"/>
        <v>1786.5424499999999</v>
      </c>
      <c r="EX25" s="15">
        <f t="shared" si="139"/>
        <v>2511.2584499999998</v>
      </c>
      <c r="EY25" s="17">
        <f t="shared" si="66"/>
        <v>1264.72235</v>
      </c>
      <c r="EZ25" s="17">
        <f t="shared" si="67"/>
        <v>1326.1351500000001</v>
      </c>
      <c r="FA25" s="17">
        <f t="shared" si="68"/>
        <v>1404.6127999999999</v>
      </c>
      <c r="FB25" s="17">
        <f t="shared" si="69"/>
        <v>1625.0272500000001</v>
      </c>
      <c r="FC25" s="17">
        <f t="shared" si="70"/>
        <v>2511.2584499999998</v>
      </c>
      <c r="FE25" s="17"/>
      <c r="FF25" s="17"/>
      <c r="FG25" s="17"/>
      <c r="FH25" s="17"/>
      <c r="FI25" s="17"/>
    </row>
    <row r="26" spans="1:165">
      <c r="A26" s="48">
        <v>8</v>
      </c>
      <c r="B26" s="19" t="s">
        <v>33</v>
      </c>
      <c r="C26" s="23">
        <v>18</v>
      </c>
      <c r="D26" s="24">
        <v>19</v>
      </c>
      <c r="E26" s="24">
        <v>20</v>
      </c>
      <c r="F26" s="24">
        <v>21</v>
      </c>
      <c r="G26" s="25">
        <v>33</v>
      </c>
      <c r="H26" s="26"/>
      <c r="I26" s="26">
        <f t="shared" si="0"/>
        <v>0</v>
      </c>
      <c r="J26" s="4">
        <f t="shared" si="81"/>
        <v>0</v>
      </c>
      <c r="K26" s="4">
        <f t="shared" si="82"/>
        <v>0</v>
      </c>
      <c r="L26" s="4">
        <f t="shared" si="83"/>
        <v>0</v>
      </c>
      <c r="M26" s="4">
        <f t="shared" si="84"/>
        <v>0</v>
      </c>
      <c r="N26" s="6">
        <f t="shared" si="85"/>
        <v>0</v>
      </c>
      <c r="O26" s="12">
        <v>0</v>
      </c>
      <c r="P26" s="4">
        <f>O26*1</f>
        <v>0</v>
      </c>
      <c r="Q26" s="4">
        <f t="shared" si="6"/>
        <v>0</v>
      </c>
      <c r="R26" s="4">
        <f t="shared" si="86"/>
        <v>0</v>
      </c>
      <c r="S26" s="4">
        <f t="shared" si="87"/>
        <v>0</v>
      </c>
      <c r="T26" s="4">
        <f t="shared" si="88"/>
        <v>0</v>
      </c>
      <c r="U26" s="4">
        <f t="shared" si="89"/>
        <v>0</v>
      </c>
      <c r="V26" s="7">
        <f t="shared" si="90"/>
        <v>0</v>
      </c>
      <c r="W26" s="156">
        <v>8.1999999999999993</v>
      </c>
      <c r="X26" s="4">
        <v>4.91</v>
      </c>
      <c r="Y26" s="4">
        <f t="shared" si="91"/>
        <v>40.262</v>
      </c>
      <c r="Z26" s="156">
        <v>15</v>
      </c>
      <c r="AA26" s="4">
        <v>4.91</v>
      </c>
      <c r="AB26" s="157">
        <f t="shared" si="92"/>
        <v>73.650000000000006</v>
      </c>
      <c r="AC26" s="12">
        <v>7.3</v>
      </c>
      <c r="AD26" s="4">
        <v>44.08</v>
      </c>
      <c r="AE26" s="4" t="e">
        <f>#REF!*AC26</f>
        <v>#REF!</v>
      </c>
      <c r="AF26" s="6">
        <f t="shared" si="93"/>
        <v>50.691999999999993</v>
      </c>
      <c r="AG26" s="7">
        <f t="shared" si="94"/>
        <v>321.78399999999999</v>
      </c>
      <c r="AH26" s="156"/>
      <c r="AI26" s="4">
        <v>0</v>
      </c>
      <c r="AJ26" s="4"/>
      <c r="AK26" s="4">
        <f t="shared" si="95"/>
        <v>0</v>
      </c>
      <c r="AL26" s="4"/>
      <c r="AM26" s="4">
        <v>0</v>
      </c>
      <c r="AN26" s="6">
        <f t="shared" si="96"/>
        <v>0</v>
      </c>
      <c r="AO26" s="159">
        <v>0</v>
      </c>
      <c r="AP26" s="4">
        <v>0</v>
      </c>
      <c r="AQ26" s="4">
        <f>AP26*1.193</f>
        <v>0</v>
      </c>
      <c r="AR26" s="6">
        <f t="shared" si="97"/>
        <v>0</v>
      </c>
      <c r="AS26" s="7">
        <f t="shared" si="98"/>
        <v>0</v>
      </c>
      <c r="AT26" s="156">
        <v>15</v>
      </c>
      <c r="AU26" s="4">
        <v>1.62</v>
      </c>
      <c r="AV26" s="4">
        <v>4.71</v>
      </c>
      <c r="AW26" s="4">
        <f t="shared" si="99"/>
        <v>24.3</v>
      </c>
      <c r="AX26" s="6">
        <f t="shared" si="100"/>
        <v>70.650000000000006</v>
      </c>
      <c r="AY26" s="12">
        <v>53.1</v>
      </c>
      <c r="AZ26" s="4">
        <v>1.1200000000000001</v>
      </c>
      <c r="BA26" s="4">
        <v>60.9</v>
      </c>
      <c r="BB26" s="4">
        <v>74.900000000000006</v>
      </c>
      <c r="BC26" s="4">
        <v>96.8</v>
      </c>
      <c r="BD26" s="4">
        <v>156.1</v>
      </c>
      <c r="BE26" s="4">
        <f t="shared" si="101"/>
        <v>2.4034999999999997</v>
      </c>
      <c r="BF26" s="4">
        <f t="shared" si="102"/>
        <v>59.472000000000008</v>
      </c>
      <c r="BG26" s="6">
        <f t="shared" si="103"/>
        <v>2.64385</v>
      </c>
      <c r="BH26" s="7">
        <f t="shared" si="104"/>
        <v>127.62584999999999</v>
      </c>
      <c r="BI26" s="27"/>
      <c r="BJ26" s="28"/>
      <c r="BK26" s="29"/>
      <c r="BL26" s="30"/>
      <c r="BM26" s="31"/>
      <c r="BN26" s="28"/>
      <c r="BO26" s="29"/>
      <c r="BP26" s="30"/>
      <c r="BQ26" s="31"/>
      <c r="BR26" s="28"/>
      <c r="BS26" s="29"/>
      <c r="BT26" s="30"/>
      <c r="BU26" s="31"/>
      <c r="BV26" s="28"/>
      <c r="BW26" s="29"/>
      <c r="BX26" s="30"/>
      <c r="BY26" s="31"/>
      <c r="BZ26" s="28"/>
      <c r="CA26" s="29"/>
      <c r="CB26" s="30"/>
      <c r="CD26" s="33">
        <f t="shared" si="105"/>
        <v>0</v>
      </c>
      <c r="CE26" s="17">
        <f t="shared" si="106"/>
        <v>0</v>
      </c>
      <c r="CF26" s="17">
        <f t="shared" si="107"/>
        <v>0</v>
      </c>
      <c r="CG26" s="17">
        <f t="shared" si="108"/>
        <v>0</v>
      </c>
      <c r="CH26" s="17">
        <f t="shared" si="109"/>
        <v>0</v>
      </c>
      <c r="CI26" s="17"/>
      <c r="CJ26" s="17">
        <f t="shared" si="110"/>
        <v>0</v>
      </c>
      <c r="CK26" s="17">
        <f t="shared" si="111"/>
        <v>0</v>
      </c>
      <c r="CL26" s="17">
        <f t="shared" si="112"/>
        <v>0</v>
      </c>
      <c r="CM26" s="17">
        <f t="shared" si="113"/>
        <v>0</v>
      </c>
      <c r="CN26" s="17">
        <f t="shared" si="114"/>
        <v>0</v>
      </c>
      <c r="CO26" s="17" t="e">
        <f>#REF!+AG26+AX26+AN26+BH26+#REF!+DP26</f>
        <v>#REF!</v>
      </c>
      <c r="CP26" s="17" t="e">
        <f>CO26*1.27</f>
        <v>#REF!</v>
      </c>
      <c r="CQ26" s="17">
        <f t="shared" si="36"/>
        <v>593.70984999999996</v>
      </c>
      <c r="CR26" s="17">
        <f t="shared" si="37"/>
        <v>612.45714999999996</v>
      </c>
      <c r="CS26" s="17">
        <f t="shared" si="38"/>
        <v>646.10614999999996</v>
      </c>
      <c r="CT26" s="17">
        <f t="shared" si="39"/>
        <v>698.74279999999987</v>
      </c>
      <c r="CU26" s="17">
        <f t="shared" si="40"/>
        <v>841.27034999999989</v>
      </c>
      <c r="CV26" s="17">
        <f>CU26*1.127</f>
        <v>948.11168444999987</v>
      </c>
      <c r="CW26" s="17">
        <f t="shared" si="41"/>
        <v>40.262</v>
      </c>
      <c r="CX26" s="17">
        <f t="shared" si="115"/>
        <v>0</v>
      </c>
      <c r="CY26" s="33"/>
      <c r="CZ26" s="33"/>
      <c r="DA26" s="17"/>
      <c r="DB26" s="17"/>
      <c r="DC26" s="17"/>
      <c r="DD26" s="15">
        <f t="shared" si="116"/>
        <v>100.04912791666665</v>
      </c>
      <c r="DE26" s="15">
        <f t="shared" si="117"/>
        <v>97.220294868421036</v>
      </c>
      <c r="DF26" s="15">
        <f t="shared" si="118"/>
        <v>94.674345124999974</v>
      </c>
      <c r="DG26" s="15">
        <f t="shared" si="119"/>
        <v>92.370866785714284</v>
      </c>
      <c r="DH26" s="15">
        <f t="shared" si="120"/>
        <v>75.61829704545454</v>
      </c>
      <c r="DI26" s="15"/>
      <c r="DJ26" s="15"/>
      <c r="DK26" s="15"/>
      <c r="DL26" s="15"/>
      <c r="DM26" s="15"/>
      <c r="DO26" s="17"/>
      <c r="DP26" s="17">
        <v>2.1</v>
      </c>
      <c r="DQ26" s="32">
        <v>112.7</v>
      </c>
      <c r="DR26" s="32">
        <f t="shared" si="121"/>
        <v>210.10316862499997</v>
      </c>
      <c r="DS26" s="32">
        <f t="shared" si="122"/>
        <v>204.16261922368417</v>
      </c>
      <c r="DT26" s="32">
        <f t="shared" si="123"/>
        <v>198.81612476249995</v>
      </c>
      <c r="DU26" s="32">
        <f t="shared" si="124"/>
        <v>193.97882025000001</v>
      </c>
      <c r="DV26" s="32">
        <f t="shared" si="125"/>
        <v>158.79842379545454</v>
      </c>
      <c r="DW26" s="32">
        <v>16</v>
      </c>
      <c r="DX26" s="32">
        <f t="shared" si="126"/>
        <v>1600.7860466666664</v>
      </c>
      <c r="DY26" s="32">
        <f t="shared" si="127"/>
        <v>1555.5247178947366</v>
      </c>
      <c r="DZ26" s="32">
        <f t="shared" si="128"/>
        <v>1514.7895219999996</v>
      </c>
      <c r="EA26" s="32">
        <f t="shared" si="129"/>
        <v>1477.9338685714285</v>
      </c>
      <c r="EB26" s="32">
        <f t="shared" si="130"/>
        <v>1209.8927527272726</v>
      </c>
      <c r="ED26" s="15">
        <f t="shared" si="131"/>
        <v>1800.8843024999996</v>
      </c>
      <c r="EE26" s="15">
        <f t="shared" si="132"/>
        <v>1847.1856024999997</v>
      </c>
      <c r="EF26" s="15">
        <f t="shared" si="133"/>
        <v>1893.4869024999994</v>
      </c>
      <c r="EG26" s="15">
        <f t="shared" si="134"/>
        <v>1939.7882024999999</v>
      </c>
      <c r="EH26" s="15">
        <f t="shared" si="135"/>
        <v>2495.4038025</v>
      </c>
      <c r="EI26" s="34"/>
      <c r="EJ26" s="35">
        <f t="shared" si="136"/>
        <v>1205.0389</v>
      </c>
      <c r="EK26" s="35">
        <f t="shared" si="137"/>
        <v>964.6759428571429</v>
      </c>
      <c r="EL26" s="35"/>
      <c r="EM26" s="35"/>
      <c r="EN26" s="15">
        <f t="shared" si="64"/>
        <v>73.245880555555544</v>
      </c>
      <c r="EO26" s="15">
        <f t="shared" si="73"/>
        <v>84.539386842105259</v>
      </c>
      <c r="EP26" s="15">
        <f t="shared" si="74"/>
        <v>82.325517499999989</v>
      </c>
      <c r="EQ26" s="15">
        <f t="shared" si="75"/>
        <v>75.314931250000001</v>
      </c>
      <c r="ER26" s="15">
        <f t="shared" si="65"/>
        <v>60.292246428571431</v>
      </c>
      <c r="ES26" s="15"/>
      <c r="ET26" s="15">
        <f t="shared" si="76"/>
        <v>1318.4258499999999</v>
      </c>
      <c r="EU26" s="15">
        <f t="shared" si="77"/>
        <v>1606.2483499999998</v>
      </c>
      <c r="EV26" s="15">
        <f t="shared" si="78"/>
        <v>1646.5103499999998</v>
      </c>
      <c r="EW26" s="15">
        <f t="shared" si="138"/>
        <v>1807.55835</v>
      </c>
      <c r="EX26" s="15">
        <f t="shared" si="139"/>
        <v>2532.2743500000001</v>
      </c>
      <c r="EY26" s="17">
        <f t="shared" si="66"/>
        <v>1318.4258499999999</v>
      </c>
      <c r="EZ26" s="17">
        <f t="shared" si="67"/>
        <v>1377.43515</v>
      </c>
      <c r="FA26" s="17">
        <f t="shared" si="68"/>
        <v>1451.3461499999999</v>
      </c>
      <c r="FB26" s="17">
        <f t="shared" si="69"/>
        <v>1665.0308</v>
      </c>
      <c r="FC26" s="17">
        <f t="shared" si="70"/>
        <v>2532.2743499999997</v>
      </c>
      <c r="FE26" s="17"/>
      <c r="FF26" s="17"/>
      <c r="FG26" s="17"/>
      <c r="FH26" s="17"/>
      <c r="FI26" s="17"/>
    </row>
    <row r="27" spans="1:165">
      <c r="A27" s="48">
        <v>9</v>
      </c>
      <c r="B27" s="19" t="s">
        <v>34</v>
      </c>
      <c r="C27" s="23">
        <v>18</v>
      </c>
      <c r="D27" s="24">
        <v>19</v>
      </c>
      <c r="E27" s="24">
        <v>20</v>
      </c>
      <c r="F27" s="24">
        <v>21</v>
      </c>
      <c r="G27" s="25">
        <v>33</v>
      </c>
      <c r="H27" s="26"/>
      <c r="I27" s="26">
        <f t="shared" si="0"/>
        <v>0</v>
      </c>
      <c r="J27" s="4">
        <f t="shared" si="81"/>
        <v>0</v>
      </c>
      <c r="K27" s="4">
        <f t="shared" si="82"/>
        <v>0</v>
      </c>
      <c r="L27" s="4">
        <f t="shared" si="83"/>
        <v>0</v>
      </c>
      <c r="M27" s="4">
        <f t="shared" si="84"/>
        <v>0</v>
      </c>
      <c r="N27" s="6">
        <f t="shared" si="85"/>
        <v>0</v>
      </c>
      <c r="O27" s="154">
        <v>1.67E-2</v>
      </c>
      <c r="P27" s="4">
        <v>1720.44</v>
      </c>
      <c r="Q27" s="4">
        <f t="shared" si="6"/>
        <v>1961.3016</v>
      </c>
      <c r="R27" s="4">
        <f t="shared" si="86"/>
        <v>517.164264</v>
      </c>
      <c r="S27" s="4">
        <f t="shared" si="87"/>
        <v>545.89561200000003</v>
      </c>
      <c r="T27" s="4">
        <f t="shared" si="88"/>
        <v>574.62696000000005</v>
      </c>
      <c r="U27" s="4">
        <f t="shared" si="89"/>
        <v>603.35830799999997</v>
      </c>
      <c r="V27" s="7">
        <f t="shared" si="90"/>
        <v>948.13448400000004</v>
      </c>
      <c r="W27" s="156">
        <v>8.1999999999999993</v>
      </c>
      <c r="X27" s="4">
        <v>4.91</v>
      </c>
      <c r="Y27" s="4">
        <f t="shared" si="91"/>
        <v>40.262</v>
      </c>
      <c r="Z27" s="156">
        <v>15</v>
      </c>
      <c r="AA27" s="4">
        <v>4.91</v>
      </c>
      <c r="AB27" s="157">
        <f t="shared" si="92"/>
        <v>73.650000000000006</v>
      </c>
      <c r="AC27" s="12">
        <v>9.1</v>
      </c>
      <c r="AD27" s="4">
        <v>44.08</v>
      </c>
      <c r="AE27" s="4" t="e">
        <f>#REF!*AC27</f>
        <v>#REF!</v>
      </c>
      <c r="AF27" s="6">
        <f t="shared" si="93"/>
        <v>50.691999999999993</v>
      </c>
      <c r="AG27" s="7">
        <f t="shared" si="94"/>
        <v>401.12799999999999</v>
      </c>
      <c r="AH27" s="187">
        <v>9.1</v>
      </c>
      <c r="AI27" s="10">
        <v>0</v>
      </c>
      <c r="AJ27" s="10">
        <v>20.92</v>
      </c>
      <c r="AK27" s="4" t="e">
        <f>#REF!*#REF!</f>
        <v>#REF!</v>
      </c>
      <c r="AL27" s="4"/>
      <c r="AM27" s="4">
        <v>0</v>
      </c>
      <c r="AN27" s="6">
        <f t="shared" si="96"/>
        <v>190.37200000000001</v>
      </c>
      <c r="AO27" s="159">
        <v>0</v>
      </c>
      <c r="AP27" s="4">
        <v>0</v>
      </c>
      <c r="AQ27" s="4">
        <f>AP27*1.193</f>
        <v>0</v>
      </c>
      <c r="AR27" s="6">
        <f t="shared" si="97"/>
        <v>0</v>
      </c>
      <c r="AS27" s="7">
        <f t="shared" si="98"/>
        <v>0</v>
      </c>
      <c r="AT27" s="156">
        <v>15</v>
      </c>
      <c r="AU27" s="4">
        <v>1.62</v>
      </c>
      <c r="AV27" s="4">
        <v>4.71</v>
      </c>
      <c r="AW27" s="4">
        <f t="shared" si="99"/>
        <v>24.3</v>
      </c>
      <c r="AX27" s="6">
        <f t="shared" si="100"/>
        <v>70.650000000000006</v>
      </c>
      <c r="AY27" s="12">
        <v>60.1</v>
      </c>
      <c r="AZ27" s="4">
        <v>1.1200000000000001</v>
      </c>
      <c r="BA27" s="4">
        <v>68.900000000000006</v>
      </c>
      <c r="BB27" s="4">
        <v>84.8</v>
      </c>
      <c r="BC27" s="4">
        <v>109.5</v>
      </c>
      <c r="BD27" s="4">
        <v>176.7</v>
      </c>
      <c r="BE27" s="4">
        <f t="shared" si="101"/>
        <v>2.4034999999999997</v>
      </c>
      <c r="BF27" s="4">
        <f t="shared" si="102"/>
        <v>67.312000000000012</v>
      </c>
      <c r="BG27" s="6">
        <f t="shared" si="103"/>
        <v>2.64385</v>
      </c>
      <c r="BH27" s="7">
        <f t="shared" si="104"/>
        <v>144.45034999999999</v>
      </c>
      <c r="BI27" s="27"/>
      <c r="BJ27" s="28"/>
      <c r="BK27" s="29"/>
      <c r="BL27" s="30"/>
      <c r="BM27" s="31"/>
      <c r="BN27" s="28"/>
      <c r="BO27" s="29"/>
      <c r="BP27" s="30"/>
      <c r="BQ27" s="31"/>
      <c r="BR27" s="28"/>
      <c r="BS27" s="29"/>
      <c r="BT27" s="30"/>
      <c r="BU27" s="31"/>
      <c r="BV27" s="28"/>
      <c r="BW27" s="29"/>
      <c r="BX27" s="30"/>
      <c r="BY27" s="31"/>
      <c r="BZ27" s="28"/>
      <c r="CA27" s="29"/>
      <c r="CB27" s="30"/>
      <c r="CD27" s="33">
        <f t="shared" si="105"/>
        <v>0</v>
      </c>
      <c r="CE27" s="17">
        <f t="shared" si="106"/>
        <v>0</v>
      </c>
      <c r="CF27" s="17">
        <f t="shared" si="107"/>
        <v>0</v>
      </c>
      <c r="CG27" s="17">
        <f t="shared" si="108"/>
        <v>0</v>
      </c>
      <c r="CH27" s="17">
        <f t="shared" si="109"/>
        <v>0</v>
      </c>
      <c r="CI27" s="17"/>
      <c r="CJ27" s="17">
        <f t="shared" si="110"/>
        <v>0</v>
      </c>
      <c r="CK27" s="17">
        <f t="shared" si="111"/>
        <v>0</v>
      </c>
      <c r="CL27" s="17">
        <f t="shared" si="112"/>
        <v>0</v>
      </c>
      <c r="CM27" s="17">
        <f t="shared" si="113"/>
        <v>0</v>
      </c>
      <c r="CN27" s="17">
        <f t="shared" si="114"/>
        <v>0</v>
      </c>
      <c r="CO27" s="17" t="e">
        <f>#REF!+AG27+AX27+AN27+BH27+#REF!+DP27</f>
        <v>#REF!</v>
      </c>
      <c r="CP27" s="17" t="e">
        <f>CO27*1.266</f>
        <v>#REF!</v>
      </c>
      <c r="CQ27" s="17">
        <f t="shared" si="36"/>
        <v>880.25035000000003</v>
      </c>
      <c r="CR27" s="17">
        <f t="shared" si="37"/>
        <v>901.40115000000003</v>
      </c>
      <c r="CS27" s="17">
        <f t="shared" si="38"/>
        <v>939.61680000000001</v>
      </c>
      <c r="CT27" s="17">
        <f t="shared" si="39"/>
        <v>998.98325</v>
      </c>
      <c r="CU27" s="17">
        <f t="shared" si="40"/>
        <v>1160.4984499999998</v>
      </c>
      <c r="CV27" s="17">
        <f>CU27*1.157</f>
        <v>1342.6967066499999</v>
      </c>
      <c r="CW27" s="17">
        <f t="shared" si="41"/>
        <v>40.262</v>
      </c>
      <c r="CX27" s="17">
        <f t="shared" si="115"/>
        <v>28.731348000000001</v>
      </c>
      <c r="CY27" s="33"/>
      <c r="CZ27" s="33"/>
      <c r="DA27" s="17"/>
      <c r="DB27" s="17"/>
      <c r="DC27" s="17"/>
      <c r="DD27" s="15">
        <f t="shared" si="116"/>
        <v>120.44425652777775</v>
      </c>
      <c r="DE27" s="15">
        <f t="shared" si="117"/>
        <v>116.5419956578947</v>
      </c>
      <c r="DF27" s="15">
        <f t="shared" si="118"/>
        <v>113.02996087499997</v>
      </c>
      <c r="DG27" s="15">
        <f t="shared" si="119"/>
        <v>109.85240559523808</v>
      </c>
      <c r="DH27" s="15">
        <f t="shared" si="120"/>
        <v>86.742912651515141</v>
      </c>
      <c r="DI27" s="15"/>
      <c r="DJ27" s="15"/>
      <c r="DK27" s="15"/>
      <c r="DL27" s="15"/>
      <c r="DM27" s="15"/>
      <c r="DO27" s="17"/>
      <c r="DP27" s="17">
        <v>3.3</v>
      </c>
      <c r="DQ27" s="32">
        <v>115.7</v>
      </c>
      <c r="DR27" s="32">
        <f t="shared" si="121"/>
        <v>397.46604654166657</v>
      </c>
      <c r="DS27" s="32">
        <f t="shared" si="122"/>
        <v>384.5885856710525</v>
      </c>
      <c r="DT27" s="32">
        <f t="shared" si="123"/>
        <v>372.99887088749989</v>
      </c>
      <c r="DU27" s="32">
        <f t="shared" si="124"/>
        <v>362.51293846428564</v>
      </c>
      <c r="DV27" s="32">
        <f t="shared" si="125"/>
        <v>286.25161174999994</v>
      </c>
      <c r="DW27" s="32">
        <v>52</v>
      </c>
      <c r="DX27" s="32">
        <f t="shared" si="126"/>
        <v>6263.1013394444435</v>
      </c>
      <c r="DY27" s="32">
        <f t="shared" si="127"/>
        <v>6060.1837742105245</v>
      </c>
      <c r="DZ27" s="32">
        <f t="shared" si="128"/>
        <v>5877.5579654999983</v>
      </c>
      <c r="EA27" s="32">
        <f t="shared" si="129"/>
        <v>5712.3250909523804</v>
      </c>
      <c r="EB27" s="32">
        <f t="shared" si="130"/>
        <v>4510.6314578787869</v>
      </c>
      <c r="ED27" s="15">
        <f t="shared" si="131"/>
        <v>2167.9966174999995</v>
      </c>
      <c r="EE27" s="15">
        <f t="shared" si="132"/>
        <v>2214.2979174999991</v>
      </c>
      <c r="EF27" s="15">
        <f t="shared" si="133"/>
        <v>2260.5992174999992</v>
      </c>
      <c r="EG27" s="15">
        <f t="shared" si="134"/>
        <v>2306.9005174999998</v>
      </c>
      <c r="EH27" s="15">
        <f t="shared" si="135"/>
        <v>2862.5161174999998</v>
      </c>
      <c r="EI27" s="34"/>
      <c r="EJ27" s="35">
        <f t="shared" si="136"/>
        <v>4608.0373083333325</v>
      </c>
      <c r="EK27" s="35">
        <f t="shared" si="137"/>
        <v>3530.4316047619041</v>
      </c>
      <c r="EL27" s="35"/>
      <c r="EM27" s="35"/>
      <c r="EN27" s="15">
        <f t="shared" si="64"/>
        <v>89.164797222222234</v>
      </c>
      <c r="EO27" s="15">
        <f t="shared" si="73"/>
        <v>101.34086578947367</v>
      </c>
      <c r="EP27" s="15">
        <f t="shared" si="74"/>
        <v>98.286922499999989</v>
      </c>
      <c r="EQ27" s="15">
        <f t="shared" si="75"/>
        <v>88.616102083333317</v>
      </c>
      <c r="ER27" s="15">
        <f t="shared" si="65"/>
        <v>67.892915476190467</v>
      </c>
      <c r="ES27" s="15"/>
      <c r="ET27" s="15">
        <f t="shared" si="76"/>
        <v>1604.9663500000001</v>
      </c>
      <c r="EU27" s="15">
        <f t="shared" si="77"/>
        <v>1925.4764499999997</v>
      </c>
      <c r="EV27" s="15">
        <f t="shared" si="78"/>
        <v>1965.7384499999998</v>
      </c>
      <c r="EW27" s="15">
        <f t="shared" si="138"/>
        <v>2126.7864499999996</v>
      </c>
      <c r="EX27" s="15">
        <f t="shared" si="139"/>
        <v>2851.5024499999995</v>
      </c>
      <c r="EY27" s="17">
        <f t="shared" si="66"/>
        <v>1604.9663500000001</v>
      </c>
      <c r="EZ27" s="17">
        <f t="shared" si="67"/>
        <v>1666.3791500000002</v>
      </c>
      <c r="FA27" s="17">
        <f t="shared" si="68"/>
        <v>1744.8568</v>
      </c>
      <c r="FB27" s="17">
        <f t="shared" si="69"/>
        <v>1965.27125</v>
      </c>
      <c r="FC27" s="17">
        <f t="shared" si="70"/>
        <v>2851.50245</v>
      </c>
      <c r="FE27" s="17"/>
      <c r="FF27" s="17"/>
      <c r="FG27" s="17"/>
      <c r="FH27" s="17"/>
      <c r="FI27" s="17"/>
    </row>
    <row r="28" spans="1:165">
      <c r="A28" s="48">
        <v>10</v>
      </c>
      <c r="B28" s="19" t="s">
        <v>35</v>
      </c>
      <c r="C28" s="23">
        <v>18</v>
      </c>
      <c r="D28" s="24">
        <v>19</v>
      </c>
      <c r="E28" s="24">
        <v>20</v>
      </c>
      <c r="F28" s="24">
        <v>21</v>
      </c>
      <c r="G28" s="25">
        <v>33</v>
      </c>
      <c r="H28" s="26"/>
      <c r="I28" s="26">
        <f t="shared" si="0"/>
        <v>0</v>
      </c>
      <c r="J28" s="4">
        <f t="shared" si="81"/>
        <v>0</v>
      </c>
      <c r="K28" s="4">
        <f t="shared" si="82"/>
        <v>0</v>
      </c>
      <c r="L28" s="4">
        <f t="shared" si="83"/>
        <v>0</v>
      </c>
      <c r="M28" s="4">
        <f t="shared" si="84"/>
        <v>0</v>
      </c>
      <c r="N28" s="6">
        <f t="shared" si="85"/>
        <v>0</v>
      </c>
      <c r="O28" s="12">
        <v>0</v>
      </c>
      <c r="P28" s="4">
        <f t="shared" ref="P28:P42" si="140">O28*1</f>
        <v>0</v>
      </c>
      <c r="Q28" s="4">
        <f t="shared" si="6"/>
        <v>0</v>
      </c>
      <c r="R28" s="4">
        <f t="shared" si="86"/>
        <v>0</v>
      </c>
      <c r="S28" s="4">
        <f t="shared" si="87"/>
        <v>0</v>
      </c>
      <c r="T28" s="4">
        <f t="shared" si="88"/>
        <v>0</v>
      </c>
      <c r="U28" s="4">
        <f t="shared" si="89"/>
        <v>0</v>
      </c>
      <c r="V28" s="7">
        <f t="shared" si="90"/>
        <v>0</v>
      </c>
      <c r="W28" s="156">
        <v>8.1999999999999993</v>
      </c>
      <c r="X28" s="4">
        <v>4.91</v>
      </c>
      <c r="Y28" s="4">
        <f t="shared" si="91"/>
        <v>40.262</v>
      </c>
      <c r="Z28" s="156">
        <v>15</v>
      </c>
      <c r="AA28" s="4">
        <v>4.91</v>
      </c>
      <c r="AB28" s="157">
        <f t="shared" si="92"/>
        <v>73.650000000000006</v>
      </c>
      <c r="AC28" s="12">
        <v>7.3</v>
      </c>
      <c r="AD28" s="4">
        <v>44.08</v>
      </c>
      <c r="AE28" s="4" t="e">
        <f>#REF!*AC28</f>
        <v>#REF!</v>
      </c>
      <c r="AF28" s="6">
        <f t="shared" si="93"/>
        <v>50.691999999999993</v>
      </c>
      <c r="AG28" s="7">
        <f t="shared" si="94"/>
        <v>321.78399999999999</v>
      </c>
      <c r="AH28" s="156"/>
      <c r="AI28" s="4">
        <v>0</v>
      </c>
      <c r="AJ28" s="4"/>
      <c r="AK28" s="4">
        <f>AI28*AH28</f>
        <v>0</v>
      </c>
      <c r="AL28" s="4"/>
      <c r="AM28" s="4">
        <v>0</v>
      </c>
      <c r="AN28" s="6">
        <f t="shared" si="96"/>
        <v>0</v>
      </c>
      <c r="AO28" s="159">
        <v>0</v>
      </c>
      <c r="AP28" s="4">
        <v>0</v>
      </c>
      <c r="AQ28" s="4">
        <f>AP28*1.193</f>
        <v>0</v>
      </c>
      <c r="AR28" s="6">
        <f t="shared" si="97"/>
        <v>0</v>
      </c>
      <c r="AS28" s="7">
        <f t="shared" si="98"/>
        <v>0</v>
      </c>
      <c r="AT28" s="156">
        <v>15</v>
      </c>
      <c r="AU28" s="4">
        <v>1.62</v>
      </c>
      <c r="AV28" s="4">
        <v>4.71</v>
      </c>
      <c r="AW28" s="4">
        <f t="shared" si="99"/>
        <v>24.3</v>
      </c>
      <c r="AX28" s="6">
        <f t="shared" si="100"/>
        <v>70.650000000000006</v>
      </c>
      <c r="AY28" s="12">
        <v>60.1</v>
      </c>
      <c r="AZ28" s="4">
        <v>1.1200000000000001</v>
      </c>
      <c r="BA28" s="4">
        <v>68.900000000000006</v>
      </c>
      <c r="BB28" s="4">
        <v>84.8</v>
      </c>
      <c r="BC28" s="4">
        <v>109.5</v>
      </c>
      <c r="BD28" s="4">
        <v>176.7</v>
      </c>
      <c r="BE28" s="4">
        <f t="shared" si="101"/>
        <v>2.4034999999999997</v>
      </c>
      <c r="BF28" s="4">
        <f t="shared" si="102"/>
        <v>67.312000000000012</v>
      </c>
      <c r="BG28" s="6">
        <f t="shared" si="103"/>
        <v>2.64385</v>
      </c>
      <c r="BH28" s="7">
        <f t="shared" si="104"/>
        <v>144.45034999999999</v>
      </c>
      <c r="BI28" s="27"/>
      <c r="BJ28" s="28"/>
      <c r="BK28" s="29"/>
      <c r="BL28" s="30"/>
      <c r="BM28" s="31"/>
      <c r="BN28" s="28"/>
      <c r="BO28" s="29"/>
      <c r="BP28" s="30"/>
      <c r="BQ28" s="31"/>
      <c r="BR28" s="28"/>
      <c r="BS28" s="29"/>
      <c r="BT28" s="30"/>
      <c r="BU28" s="31"/>
      <c r="BV28" s="28"/>
      <c r="BW28" s="29"/>
      <c r="BX28" s="30"/>
      <c r="BY28" s="31"/>
      <c r="BZ28" s="28"/>
      <c r="CA28" s="29"/>
      <c r="CB28" s="30"/>
      <c r="CD28" s="33">
        <f t="shared" si="105"/>
        <v>0</v>
      </c>
      <c r="CE28" s="17">
        <f t="shared" si="106"/>
        <v>0</v>
      </c>
      <c r="CF28" s="17">
        <f t="shared" si="107"/>
        <v>0</v>
      </c>
      <c r="CG28" s="17">
        <f t="shared" si="108"/>
        <v>0</v>
      </c>
      <c r="CH28" s="17">
        <f t="shared" si="109"/>
        <v>0</v>
      </c>
      <c r="CJ28" s="17">
        <f t="shared" si="110"/>
        <v>0</v>
      </c>
      <c r="CK28" s="17">
        <f t="shared" si="111"/>
        <v>0</v>
      </c>
      <c r="CL28" s="17">
        <f t="shared" si="112"/>
        <v>0</v>
      </c>
      <c r="CM28" s="17">
        <f t="shared" si="113"/>
        <v>0</v>
      </c>
      <c r="CN28" s="17">
        <f t="shared" si="114"/>
        <v>0</v>
      </c>
      <c r="CO28" s="17" t="e">
        <f>#REF!+AG28+AX28+AN28+BH28+#REF!+DP28</f>
        <v>#REF!</v>
      </c>
      <c r="CP28" s="17" t="e">
        <f>CO28*1.265</f>
        <v>#REF!</v>
      </c>
      <c r="CQ28" s="17">
        <f t="shared" si="36"/>
        <v>610.5343499999999</v>
      </c>
      <c r="CR28" s="17">
        <f t="shared" si="37"/>
        <v>631.68514999999991</v>
      </c>
      <c r="CS28" s="17">
        <f t="shared" si="38"/>
        <v>669.90079999999989</v>
      </c>
      <c r="CT28" s="17">
        <f t="shared" si="39"/>
        <v>729.26724999999988</v>
      </c>
      <c r="CU28" s="17">
        <f t="shared" si="40"/>
        <v>890.78244999999981</v>
      </c>
      <c r="CV28" s="17">
        <f>CU28*1.158</f>
        <v>1031.5260770999996</v>
      </c>
      <c r="CW28" s="17">
        <f t="shared" si="41"/>
        <v>40.262</v>
      </c>
      <c r="CX28" s="17">
        <f t="shared" si="115"/>
        <v>0</v>
      </c>
      <c r="CY28" s="33"/>
      <c r="CZ28" s="33"/>
      <c r="DA28" s="17"/>
      <c r="DB28" s="17"/>
      <c r="DC28" s="17"/>
      <c r="DD28" s="15">
        <f t="shared" si="116"/>
        <v>103.2124009722222</v>
      </c>
      <c r="DE28" s="15">
        <f t="shared" si="117"/>
        <v>100.21707986842105</v>
      </c>
      <c r="DF28" s="15">
        <f t="shared" si="118"/>
        <v>97.521290874999977</v>
      </c>
      <c r="DG28" s="15">
        <f t="shared" si="119"/>
        <v>95.082243690476176</v>
      </c>
      <c r="DH28" s="15">
        <f t="shared" si="120"/>
        <v>77.343718712121202</v>
      </c>
      <c r="DI28" s="15"/>
      <c r="DJ28" s="15"/>
      <c r="DK28" s="15"/>
      <c r="DL28" s="15"/>
      <c r="DM28" s="15"/>
      <c r="DO28" s="17"/>
      <c r="DP28" s="17">
        <v>1.6</v>
      </c>
      <c r="DQ28" s="32">
        <v>115.8</v>
      </c>
      <c r="DR28" s="32">
        <f t="shared" si="121"/>
        <v>165.13984155555553</v>
      </c>
      <c r="DS28" s="32">
        <f t="shared" si="122"/>
        <v>160.3473277894737</v>
      </c>
      <c r="DT28" s="32">
        <f t="shared" si="123"/>
        <v>156.03406539999997</v>
      </c>
      <c r="DU28" s="32">
        <f t="shared" si="124"/>
        <v>152.13158990476188</v>
      </c>
      <c r="DV28" s="32">
        <f t="shared" si="125"/>
        <v>123.74994993939393</v>
      </c>
      <c r="DW28" s="32">
        <v>36</v>
      </c>
      <c r="DX28" s="32">
        <f t="shared" si="126"/>
        <v>3715.6464349999992</v>
      </c>
      <c r="DY28" s="32">
        <f t="shared" si="127"/>
        <v>3607.8148752631578</v>
      </c>
      <c r="DZ28" s="32">
        <f t="shared" si="128"/>
        <v>3510.7664714999992</v>
      </c>
      <c r="EA28" s="32">
        <f t="shared" si="129"/>
        <v>3422.9607728571423</v>
      </c>
      <c r="EB28" s="32">
        <f t="shared" si="130"/>
        <v>2784.3738736363634</v>
      </c>
      <c r="ED28" s="15">
        <f t="shared" si="131"/>
        <v>1857.8232174999996</v>
      </c>
      <c r="EE28" s="15">
        <f t="shared" si="132"/>
        <v>1904.1245174999999</v>
      </c>
      <c r="EF28" s="15">
        <f t="shared" si="133"/>
        <v>1950.4258174999995</v>
      </c>
      <c r="EG28" s="15">
        <f t="shared" si="134"/>
        <v>1996.7271174999996</v>
      </c>
      <c r="EH28" s="15">
        <f t="shared" si="135"/>
        <v>2552.3427174999997</v>
      </c>
      <c r="EI28" s="34"/>
      <c r="EJ28" s="35">
        <f t="shared" si="136"/>
        <v>2785.6056749999998</v>
      </c>
      <c r="EK28" s="35">
        <f t="shared" si="137"/>
        <v>2212.9598142857144</v>
      </c>
      <c r="EL28" s="35"/>
      <c r="EM28" s="35"/>
      <c r="EN28" s="15">
        <f t="shared" si="64"/>
        <v>74.180575000000005</v>
      </c>
      <c r="EO28" s="15">
        <f t="shared" si="73"/>
        <v>87.145286842105264</v>
      </c>
      <c r="EP28" s="15">
        <f t="shared" si="74"/>
        <v>84.801122499999991</v>
      </c>
      <c r="EQ28" s="15">
        <f t="shared" si="75"/>
        <v>77.377935416666659</v>
      </c>
      <c r="ER28" s="15">
        <f t="shared" si="65"/>
        <v>61.471105952380952</v>
      </c>
      <c r="ES28" s="15"/>
      <c r="ET28" s="15">
        <f t="shared" si="76"/>
        <v>1335.25035</v>
      </c>
      <c r="EU28" s="15">
        <f t="shared" si="77"/>
        <v>1655.76045</v>
      </c>
      <c r="EV28" s="15">
        <f t="shared" si="78"/>
        <v>1696.0224499999999</v>
      </c>
      <c r="EW28" s="15">
        <f t="shared" si="138"/>
        <v>1857.0704499999997</v>
      </c>
      <c r="EX28" s="15">
        <f t="shared" si="139"/>
        <v>2581.7864500000001</v>
      </c>
      <c r="EY28" s="17">
        <f t="shared" si="66"/>
        <v>1335.25035</v>
      </c>
      <c r="EZ28" s="17">
        <f t="shared" si="67"/>
        <v>1396.6631499999999</v>
      </c>
      <c r="FA28" s="17">
        <f t="shared" si="68"/>
        <v>1475.1407999999999</v>
      </c>
      <c r="FB28" s="17">
        <f t="shared" si="69"/>
        <v>1695.5552499999999</v>
      </c>
      <c r="FC28" s="17">
        <f t="shared" si="70"/>
        <v>2581.7864499999996</v>
      </c>
      <c r="FE28" s="17"/>
      <c r="FF28" s="17"/>
      <c r="FG28" s="17"/>
      <c r="FH28" s="17"/>
      <c r="FI28" s="17"/>
    </row>
    <row r="29" spans="1:165" ht="13.5" thickBot="1">
      <c r="A29" s="160">
        <v>11</v>
      </c>
      <c r="B29" s="2" t="s">
        <v>36</v>
      </c>
      <c r="C29" s="37">
        <v>18</v>
      </c>
      <c r="D29" s="38">
        <v>19</v>
      </c>
      <c r="E29" s="38">
        <v>20</v>
      </c>
      <c r="F29" s="38">
        <v>21</v>
      </c>
      <c r="G29" s="39">
        <v>33</v>
      </c>
      <c r="H29" s="26"/>
      <c r="I29" s="26">
        <f t="shared" si="0"/>
        <v>0</v>
      </c>
      <c r="J29" s="10">
        <f t="shared" si="81"/>
        <v>0</v>
      </c>
      <c r="K29" s="10">
        <f t="shared" si="82"/>
        <v>0</v>
      </c>
      <c r="L29" s="10">
        <f t="shared" si="83"/>
        <v>0</v>
      </c>
      <c r="M29" s="10">
        <f t="shared" si="84"/>
        <v>0</v>
      </c>
      <c r="N29" s="40">
        <f t="shared" si="85"/>
        <v>0</v>
      </c>
      <c r="O29" s="169">
        <v>0</v>
      </c>
      <c r="P29" s="4">
        <f t="shared" si="140"/>
        <v>0</v>
      </c>
      <c r="Q29" s="4">
        <f t="shared" si="6"/>
        <v>0</v>
      </c>
      <c r="R29" s="10">
        <f t="shared" si="86"/>
        <v>0</v>
      </c>
      <c r="S29" s="10">
        <f t="shared" si="87"/>
        <v>0</v>
      </c>
      <c r="T29" s="10">
        <f t="shared" si="88"/>
        <v>0</v>
      </c>
      <c r="U29" s="10">
        <f t="shared" si="89"/>
        <v>0</v>
      </c>
      <c r="V29" s="42">
        <f t="shared" si="90"/>
        <v>0</v>
      </c>
      <c r="W29" s="156">
        <v>8.1999999999999993</v>
      </c>
      <c r="X29" s="4">
        <v>4.91</v>
      </c>
      <c r="Y29" s="4">
        <f t="shared" si="91"/>
        <v>40.262</v>
      </c>
      <c r="Z29" s="156">
        <v>15</v>
      </c>
      <c r="AA29" s="4">
        <v>4.91</v>
      </c>
      <c r="AB29" s="157">
        <f t="shared" si="92"/>
        <v>73.650000000000006</v>
      </c>
      <c r="AC29" s="169">
        <v>5.0999999999999996</v>
      </c>
      <c r="AD29" s="4">
        <v>44.08</v>
      </c>
      <c r="AE29" s="10" t="e">
        <f>#REF!*AC29</f>
        <v>#REF!</v>
      </c>
      <c r="AF29" s="6">
        <f t="shared" si="93"/>
        <v>50.691999999999993</v>
      </c>
      <c r="AG29" s="7">
        <f t="shared" si="94"/>
        <v>224.80799999999996</v>
      </c>
      <c r="AK29" s="10">
        <f>AI27*AH27</f>
        <v>0</v>
      </c>
      <c r="AL29" s="10"/>
      <c r="AM29" s="10">
        <v>0</v>
      </c>
      <c r="AN29" s="6"/>
      <c r="AO29" s="188">
        <v>0</v>
      </c>
      <c r="AP29" s="10">
        <v>0</v>
      </c>
      <c r="AQ29" s="4">
        <f>AP29*1.193</f>
        <v>0</v>
      </c>
      <c r="AR29" s="6">
        <f t="shared" si="97"/>
        <v>0</v>
      </c>
      <c r="AS29" s="7">
        <f t="shared" si="98"/>
        <v>0</v>
      </c>
      <c r="AT29" s="156">
        <v>15</v>
      </c>
      <c r="AU29" s="10">
        <v>1.62</v>
      </c>
      <c r="AV29" s="4">
        <v>4.71</v>
      </c>
      <c r="AW29" s="10">
        <f t="shared" si="99"/>
        <v>24.3</v>
      </c>
      <c r="AX29" s="6">
        <f t="shared" si="100"/>
        <v>70.650000000000006</v>
      </c>
      <c r="AY29" s="4">
        <v>60.1</v>
      </c>
      <c r="AZ29" s="4">
        <v>1.1200000000000001</v>
      </c>
      <c r="BA29" s="4">
        <v>68.900000000000006</v>
      </c>
      <c r="BB29" s="4">
        <v>84.8</v>
      </c>
      <c r="BC29" s="4">
        <v>109.5</v>
      </c>
      <c r="BD29" s="4">
        <v>176.7</v>
      </c>
      <c r="BE29" s="4">
        <f t="shared" si="101"/>
        <v>2.4034999999999997</v>
      </c>
      <c r="BF29" s="10">
        <f t="shared" si="102"/>
        <v>67.312000000000012</v>
      </c>
      <c r="BG29" s="6">
        <f t="shared" si="103"/>
        <v>2.64385</v>
      </c>
      <c r="BH29" s="7">
        <f t="shared" si="104"/>
        <v>144.45034999999999</v>
      </c>
      <c r="BI29" s="43"/>
      <c r="BJ29" s="44"/>
      <c r="BK29" s="45"/>
      <c r="BL29" s="46"/>
      <c r="BM29" s="47"/>
      <c r="BN29" s="44"/>
      <c r="BO29" s="45"/>
      <c r="BP29" s="46"/>
      <c r="BQ29" s="47"/>
      <c r="BR29" s="44"/>
      <c r="BS29" s="45"/>
      <c r="BT29" s="46"/>
      <c r="BU29" s="47"/>
      <c r="BV29" s="44"/>
      <c r="BW29" s="45"/>
      <c r="BX29" s="46"/>
      <c r="BY29" s="47"/>
      <c r="BZ29" s="44"/>
      <c r="CA29" s="45"/>
      <c r="CB29" s="46"/>
      <c r="CD29" s="33">
        <f t="shared" si="105"/>
        <v>0</v>
      </c>
      <c r="CE29" s="17">
        <f t="shared" si="106"/>
        <v>0</v>
      </c>
      <c r="CF29" s="17">
        <f t="shared" si="107"/>
        <v>0</v>
      </c>
      <c r="CG29" s="17">
        <f t="shared" si="108"/>
        <v>0</v>
      </c>
      <c r="CH29" s="17">
        <f t="shared" si="109"/>
        <v>0</v>
      </c>
      <c r="CJ29" s="17">
        <f t="shared" si="110"/>
        <v>0</v>
      </c>
      <c r="CK29" s="17">
        <f t="shared" si="111"/>
        <v>0</v>
      </c>
      <c r="CL29" s="17">
        <f t="shared" si="112"/>
        <v>0</v>
      </c>
      <c r="CM29" s="17">
        <f t="shared" si="113"/>
        <v>0</v>
      </c>
      <c r="CN29" s="17">
        <f t="shared" si="114"/>
        <v>0</v>
      </c>
      <c r="CO29" s="17" t="e">
        <f>#REF!+AG29+AX29+AN29+BH29+#REF!+DP29</f>
        <v>#REF!</v>
      </c>
      <c r="CP29" s="17" t="e">
        <f>CO29*1.263</f>
        <v>#REF!</v>
      </c>
      <c r="CQ29" s="17">
        <f t="shared" si="36"/>
        <v>513.5583499999999</v>
      </c>
      <c r="CR29" s="17">
        <f t="shared" si="37"/>
        <v>534.70914999999991</v>
      </c>
      <c r="CS29" s="17">
        <f t="shared" si="38"/>
        <v>572.92479999999989</v>
      </c>
      <c r="CT29" s="17">
        <f t="shared" si="39"/>
        <v>632.29124999999999</v>
      </c>
      <c r="CU29" s="17">
        <f t="shared" si="40"/>
        <v>793.80644999999993</v>
      </c>
      <c r="CV29" s="17">
        <f>CU29*1.16</f>
        <v>920.81548199999986</v>
      </c>
      <c r="CW29" s="17">
        <f t="shared" si="41"/>
        <v>40.262</v>
      </c>
      <c r="CX29" s="17">
        <f t="shared" si="115"/>
        <v>0</v>
      </c>
      <c r="CY29" s="33"/>
      <c r="CZ29" s="33"/>
      <c r="DA29" s="17"/>
      <c r="DB29" s="17"/>
      <c r="DC29" s="17"/>
      <c r="DD29" s="15">
        <f t="shared" si="116"/>
        <v>97.016712083333331</v>
      </c>
      <c r="DE29" s="15">
        <f t="shared" si="117"/>
        <v>94.347479868421033</v>
      </c>
      <c r="DF29" s="15">
        <f t="shared" si="118"/>
        <v>91.945170874999988</v>
      </c>
      <c r="DG29" s="15">
        <f t="shared" si="119"/>
        <v>89.771653214285706</v>
      </c>
      <c r="DH29" s="15">
        <f t="shared" si="120"/>
        <v>73.964252045454543</v>
      </c>
      <c r="DI29" s="15"/>
      <c r="DJ29" s="15"/>
      <c r="DK29" s="15"/>
      <c r="DL29" s="15"/>
      <c r="DM29" s="15"/>
      <c r="DO29" s="17"/>
      <c r="DP29" s="17">
        <v>2.6</v>
      </c>
      <c r="DQ29" s="32">
        <v>116</v>
      </c>
      <c r="DR29" s="32">
        <f t="shared" si="121"/>
        <v>252.24345141666666</v>
      </c>
      <c r="DS29" s="32">
        <f t="shared" si="122"/>
        <v>245.30344765789468</v>
      </c>
      <c r="DT29" s="32">
        <f t="shared" si="123"/>
        <v>239.05744427499997</v>
      </c>
      <c r="DU29" s="32">
        <f t="shared" si="124"/>
        <v>233.40629835714284</v>
      </c>
      <c r="DV29" s="32">
        <f t="shared" si="125"/>
        <v>192.30705531818182</v>
      </c>
      <c r="DW29" s="32">
        <v>40</v>
      </c>
      <c r="DX29" s="32">
        <f t="shared" si="126"/>
        <v>3880.6684833333334</v>
      </c>
      <c r="DY29" s="32">
        <f t="shared" si="127"/>
        <v>3773.8991947368413</v>
      </c>
      <c r="DZ29" s="32">
        <f t="shared" si="128"/>
        <v>3677.8068349999994</v>
      </c>
      <c r="EA29" s="32">
        <f t="shared" si="129"/>
        <v>3590.8661285714284</v>
      </c>
      <c r="EB29" s="32">
        <f t="shared" si="130"/>
        <v>2958.5700818181817</v>
      </c>
      <c r="ED29" s="15">
        <f t="shared" si="131"/>
        <v>1746.3008175</v>
      </c>
      <c r="EE29" s="15">
        <f t="shared" si="132"/>
        <v>1792.6021174999996</v>
      </c>
      <c r="EF29" s="15">
        <f t="shared" si="133"/>
        <v>1838.9034174999997</v>
      </c>
      <c r="EG29" s="15">
        <f t="shared" si="134"/>
        <v>1885.2047174999998</v>
      </c>
      <c r="EH29" s="15">
        <f t="shared" si="135"/>
        <v>2440.8203174999999</v>
      </c>
      <c r="EI29" s="34"/>
      <c r="EJ29" s="35">
        <f t="shared" si="136"/>
        <v>2933.4907499999999</v>
      </c>
      <c r="EK29" s="35">
        <f t="shared" si="137"/>
        <v>2366.4861428571426</v>
      </c>
      <c r="EL29" s="35"/>
      <c r="EM29" s="35"/>
      <c r="EN29" s="15">
        <f t="shared" si="64"/>
        <v>68.79301944444444</v>
      </c>
      <c r="EO29" s="15">
        <f t="shared" si="73"/>
        <v>82.041286842105251</v>
      </c>
      <c r="EP29" s="15">
        <f t="shared" si="74"/>
        <v>79.952322499999994</v>
      </c>
      <c r="EQ29" s="15">
        <f t="shared" si="75"/>
        <v>73.337268749999993</v>
      </c>
      <c r="ER29" s="15">
        <f t="shared" si="65"/>
        <v>59.162153571428568</v>
      </c>
      <c r="ES29" s="15"/>
      <c r="ET29" s="15">
        <f t="shared" si="76"/>
        <v>1238.2743499999999</v>
      </c>
      <c r="EU29" s="15">
        <f t="shared" si="77"/>
        <v>1558.7844499999997</v>
      </c>
      <c r="EV29" s="15">
        <f t="shared" si="78"/>
        <v>1599.0464499999998</v>
      </c>
      <c r="EW29" s="15">
        <f t="shared" si="138"/>
        <v>1760.0944499999998</v>
      </c>
      <c r="EX29" s="15">
        <f t="shared" si="139"/>
        <v>2484.8104499999999</v>
      </c>
      <c r="EY29" s="17">
        <f t="shared" si="66"/>
        <v>1238.2743499999999</v>
      </c>
      <c r="EZ29" s="17">
        <f t="shared" si="67"/>
        <v>1299.68715</v>
      </c>
      <c r="FA29" s="17">
        <f t="shared" si="68"/>
        <v>1378.1648</v>
      </c>
      <c r="FB29" s="17">
        <f t="shared" si="69"/>
        <v>1598.57925</v>
      </c>
      <c r="FC29" s="17">
        <f t="shared" si="70"/>
        <v>2484.8104499999999</v>
      </c>
      <c r="FE29" s="17"/>
      <c r="FF29" s="17"/>
      <c r="FG29" s="17"/>
      <c r="FH29" s="17"/>
      <c r="FI29" s="17"/>
    </row>
    <row r="30" spans="1:165">
      <c r="A30" s="189">
        <v>3</v>
      </c>
      <c r="B30" s="137" t="s">
        <v>37</v>
      </c>
      <c r="C30" s="138"/>
      <c r="D30" s="139"/>
      <c r="E30" s="139"/>
      <c r="F30" s="139"/>
      <c r="G30" s="140"/>
      <c r="H30" s="142"/>
      <c r="I30" s="26">
        <f t="shared" si="0"/>
        <v>0</v>
      </c>
      <c r="J30" s="11"/>
      <c r="K30" s="11"/>
      <c r="L30" s="11"/>
      <c r="M30" s="11"/>
      <c r="N30" s="143"/>
      <c r="O30" s="144"/>
      <c r="P30" s="4">
        <f t="shared" si="140"/>
        <v>0</v>
      </c>
      <c r="Q30" s="4">
        <f t="shared" si="6"/>
        <v>0</v>
      </c>
      <c r="R30" s="11"/>
      <c r="S30" s="11"/>
      <c r="T30" s="11"/>
      <c r="U30" s="11"/>
      <c r="V30" s="16"/>
      <c r="W30" s="156"/>
      <c r="X30" s="4"/>
      <c r="Y30" s="4"/>
      <c r="Z30" s="156"/>
      <c r="AA30" s="4"/>
      <c r="AB30" s="157"/>
      <c r="AC30" s="144"/>
      <c r="AD30" s="4"/>
      <c r="AE30" s="11"/>
      <c r="AF30" s="6"/>
      <c r="AG30" s="7"/>
      <c r="AH30" s="145"/>
      <c r="AI30" s="11"/>
      <c r="AJ30" s="11"/>
      <c r="AK30" s="11"/>
      <c r="AL30" s="11"/>
      <c r="AM30" s="11"/>
      <c r="AN30" s="6"/>
      <c r="AO30" s="149"/>
      <c r="AP30" s="11"/>
      <c r="AQ30" s="4"/>
      <c r="AR30" s="6"/>
      <c r="AS30" s="7"/>
      <c r="AT30" s="145"/>
      <c r="AU30" s="11"/>
      <c r="AV30" s="4"/>
      <c r="AW30" s="11"/>
      <c r="AX30" s="6"/>
      <c r="AY30" s="4"/>
      <c r="AZ30" s="4"/>
      <c r="BA30" s="4"/>
      <c r="BB30" s="4"/>
      <c r="BC30" s="4"/>
      <c r="BD30" s="4"/>
      <c r="BE30" s="4"/>
      <c r="BF30" s="11"/>
      <c r="BG30" s="6"/>
      <c r="BH30" s="7"/>
      <c r="BI30" s="190"/>
      <c r="BJ30" s="191"/>
      <c r="BK30" s="192"/>
      <c r="BL30" s="193"/>
      <c r="BM30" s="194"/>
      <c r="BN30" s="191"/>
      <c r="BO30" s="192"/>
      <c r="BP30" s="193"/>
      <c r="BQ30" s="194"/>
      <c r="BR30" s="191"/>
      <c r="BS30" s="192"/>
      <c r="BT30" s="193"/>
      <c r="BU30" s="194"/>
      <c r="BV30" s="191"/>
      <c r="BW30" s="192"/>
      <c r="BX30" s="193"/>
      <c r="BY30" s="194"/>
      <c r="BZ30" s="191"/>
      <c r="CA30" s="192"/>
      <c r="CB30" s="193"/>
      <c r="CD30" s="33"/>
      <c r="CE30" s="17"/>
      <c r="CF30" s="17"/>
      <c r="CG30" s="17"/>
      <c r="CH30" s="17"/>
      <c r="CJ30" s="17"/>
      <c r="CK30" s="17"/>
      <c r="CL30" s="17"/>
      <c r="CM30" s="17"/>
      <c r="CN30" s="17"/>
      <c r="CO30" s="17"/>
      <c r="CP30" s="17"/>
      <c r="CQ30" s="17">
        <f t="shared" si="36"/>
        <v>0</v>
      </c>
      <c r="CR30" s="17">
        <f t="shared" si="37"/>
        <v>0</v>
      </c>
      <c r="CS30" s="17">
        <f t="shared" si="38"/>
        <v>0</v>
      </c>
      <c r="CT30" s="17">
        <f t="shared" si="39"/>
        <v>0</v>
      </c>
      <c r="CU30" s="17">
        <f t="shared" si="40"/>
        <v>0</v>
      </c>
      <c r="CV30" s="17"/>
      <c r="CW30" s="17">
        <f t="shared" si="41"/>
        <v>0</v>
      </c>
      <c r="CX30" s="17"/>
      <c r="CY30" s="33"/>
      <c r="CZ30" s="33"/>
      <c r="DA30" s="17"/>
      <c r="DB30" s="17"/>
      <c r="DC30" s="17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O30" s="17"/>
      <c r="DP30" s="17"/>
      <c r="ED30" s="15"/>
      <c r="EE30" s="15"/>
      <c r="EF30" s="15"/>
      <c r="EG30" s="15"/>
      <c r="EH30" s="15"/>
      <c r="EI30" s="34"/>
      <c r="EJ30" s="35"/>
      <c r="EK30" s="35"/>
      <c r="EL30" s="35"/>
      <c r="EM30" s="35"/>
      <c r="EN30" s="15">
        <f t="shared" si="64"/>
        <v>0</v>
      </c>
      <c r="EO30" s="15">
        <f t="shared" si="73"/>
        <v>0</v>
      </c>
      <c r="EP30" s="15">
        <f t="shared" si="74"/>
        <v>0</v>
      </c>
      <c r="EQ30" s="15">
        <f t="shared" si="75"/>
        <v>0</v>
      </c>
      <c r="ER30" s="15">
        <f t="shared" si="65"/>
        <v>0</v>
      </c>
      <c r="ES30" s="15"/>
      <c r="ET30" s="15">
        <f t="shared" si="76"/>
        <v>0</v>
      </c>
      <c r="EU30" s="15">
        <f t="shared" si="77"/>
        <v>0</v>
      </c>
      <c r="EV30" s="15">
        <f t="shared" si="78"/>
        <v>0</v>
      </c>
      <c r="EW30" s="15"/>
      <c r="EX30" s="15"/>
      <c r="EY30" s="17">
        <f t="shared" si="66"/>
        <v>0</v>
      </c>
      <c r="EZ30" s="17">
        <f t="shared" si="67"/>
        <v>0</v>
      </c>
      <c r="FA30" s="17">
        <f t="shared" si="68"/>
        <v>0</v>
      </c>
      <c r="FB30" s="17">
        <f t="shared" si="69"/>
        <v>0</v>
      </c>
      <c r="FC30" s="17">
        <f t="shared" si="70"/>
        <v>0</v>
      </c>
      <c r="FE30" s="17"/>
      <c r="FF30" s="17"/>
      <c r="FG30" s="17"/>
      <c r="FH30" s="17"/>
      <c r="FI30" s="17"/>
    </row>
    <row r="31" spans="1:165">
      <c r="A31" s="48">
        <v>1</v>
      </c>
      <c r="B31" s="19" t="s">
        <v>38</v>
      </c>
      <c r="C31" s="23">
        <v>18</v>
      </c>
      <c r="D31" s="24">
        <v>19</v>
      </c>
      <c r="E31" s="24">
        <v>20</v>
      </c>
      <c r="F31" s="24">
        <v>21</v>
      </c>
      <c r="G31" s="25">
        <v>33</v>
      </c>
      <c r="H31" s="26"/>
      <c r="I31" s="26">
        <f t="shared" si="0"/>
        <v>0</v>
      </c>
      <c r="J31" s="4">
        <f t="shared" ref="J31:J41" si="141">I31*C31</f>
        <v>0</v>
      </c>
      <c r="K31" s="4">
        <f t="shared" ref="K31:K41" si="142">I31*D31</f>
        <v>0</v>
      </c>
      <c r="L31" s="4">
        <f t="shared" ref="L31:L41" si="143">I31*E31</f>
        <v>0</v>
      </c>
      <c r="M31" s="4">
        <f t="shared" ref="M31:M41" si="144">I31*F31</f>
        <v>0</v>
      </c>
      <c r="N31" s="6">
        <f t="shared" ref="N31:N41" si="145">I31*G31</f>
        <v>0</v>
      </c>
      <c r="O31" s="12">
        <v>0</v>
      </c>
      <c r="P31" s="4">
        <f t="shared" si="140"/>
        <v>0</v>
      </c>
      <c r="Q31" s="4">
        <f t="shared" si="6"/>
        <v>0</v>
      </c>
      <c r="R31" s="4">
        <f t="shared" ref="R31:R41" si="146">P31*O31*C31</f>
        <v>0</v>
      </c>
      <c r="S31" s="4">
        <f t="shared" ref="S31:S41" si="147">P31*O31*D31</f>
        <v>0</v>
      </c>
      <c r="T31" s="4">
        <f t="shared" ref="T31:T41" si="148">P31*O31*E31</f>
        <v>0</v>
      </c>
      <c r="U31" s="4">
        <f t="shared" ref="U31:U41" si="149">P31*O31*F31</f>
        <v>0</v>
      </c>
      <c r="V31" s="7">
        <f t="shared" ref="V31:V41" si="150">P31*O31*G31</f>
        <v>0</v>
      </c>
      <c r="W31" s="156">
        <v>8.1999999999999993</v>
      </c>
      <c r="X31" s="4">
        <v>4.91</v>
      </c>
      <c r="Y31" s="4">
        <f t="shared" ref="Y31:Y41" si="151">W31*X31</f>
        <v>40.262</v>
      </c>
      <c r="Z31" s="156">
        <v>15</v>
      </c>
      <c r="AA31" s="4">
        <v>4.91</v>
      </c>
      <c r="AB31" s="157">
        <f t="shared" ref="AB31:AB41" si="152">AA31*Z31</f>
        <v>73.650000000000006</v>
      </c>
      <c r="AC31" s="12">
        <v>7.3</v>
      </c>
      <c r="AD31" s="4">
        <v>44.08</v>
      </c>
      <c r="AE31" s="4" t="e">
        <f>#REF!*AC31</f>
        <v>#REF!</v>
      </c>
      <c r="AF31" s="6">
        <f t="shared" ref="AF31:AF41" si="153">AD31*1.15</f>
        <v>50.691999999999993</v>
      </c>
      <c r="AG31" s="7">
        <f t="shared" ref="AG31:AG41" si="154">AC31*AD31</f>
        <v>321.78399999999999</v>
      </c>
      <c r="AH31" s="156"/>
      <c r="AI31" s="4">
        <v>0</v>
      </c>
      <c r="AJ31" s="4"/>
      <c r="AK31" s="4">
        <f t="shared" ref="AK31:AK41" si="155">AI31*AH31</f>
        <v>0</v>
      </c>
      <c r="AL31" s="4"/>
      <c r="AM31" s="4"/>
      <c r="AN31" s="6">
        <f t="shared" ref="AN31:AN41" si="156">AH31*AJ31</f>
        <v>0</v>
      </c>
      <c r="AO31" s="159">
        <v>0</v>
      </c>
      <c r="AP31" s="4">
        <v>0</v>
      </c>
      <c r="AQ31" s="4">
        <f t="shared" ref="AQ31:AQ36" si="157">AP31*1.193</f>
        <v>0</v>
      </c>
      <c r="AR31" s="6">
        <f t="shared" ref="AR31:AR41" si="158">AQ31*1.1</f>
        <v>0</v>
      </c>
      <c r="AS31" s="7">
        <f t="shared" ref="AS31:AS41" si="159">AO31*AQ31</f>
        <v>0</v>
      </c>
      <c r="AT31" s="156">
        <v>15</v>
      </c>
      <c r="AU31" s="4">
        <v>1.62</v>
      </c>
      <c r="AV31" s="4">
        <v>4.71</v>
      </c>
      <c r="AW31" s="4">
        <f t="shared" ref="AW31:AW41" si="160">AU31*AT31</f>
        <v>24.3</v>
      </c>
      <c r="AX31" s="6">
        <f t="shared" ref="AX31:AX41" si="161">AV31*AT31</f>
        <v>70.650000000000006</v>
      </c>
      <c r="AY31" s="12">
        <v>60.1</v>
      </c>
      <c r="AZ31" s="4">
        <v>1.1200000000000001</v>
      </c>
      <c r="BA31" s="4">
        <v>68.900000000000006</v>
      </c>
      <c r="BB31" s="4">
        <v>84.8</v>
      </c>
      <c r="BC31" s="4">
        <v>109.5</v>
      </c>
      <c r="BD31" s="4">
        <v>176.7</v>
      </c>
      <c r="BE31" s="4">
        <f t="shared" ref="BE31:BE41" si="162">2.09*115/100</f>
        <v>2.4034999999999997</v>
      </c>
      <c r="BF31" s="4">
        <f t="shared" ref="BF31:BF41" si="163">AZ31*AY31</f>
        <v>67.312000000000012</v>
      </c>
      <c r="BG31" s="6">
        <f t="shared" ref="BG31:BG41" si="164">BE31*1.1</f>
        <v>2.64385</v>
      </c>
      <c r="BH31" s="7">
        <f t="shared" ref="BH31:BH41" si="165">BE31*AY31</f>
        <v>144.45034999999999</v>
      </c>
      <c r="BI31" s="27"/>
      <c r="BJ31" s="28"/>
      <c r="BK31" s="29"/>
      <c r="BL31" s="30"/>
      <c r="BM31" s="31"/>
      <c r="BN31" s="28"/>
      <c r="BO31" s="29"/>
      <c r="BP31" s="30"/>
      <c r="BQ31" s="31"/>
      <c r="BR31" s="28"/>
      <c r="BS31" s="29"/>
      <c r="BT31" s="30"/>
      <c r="BU31" s="31"/>
      <c r="BV31" s="28"/>
      <c r="BW31" s="29"/>
      <c r="BX31" s="30"/>
      <c r="BY31" s="31"/>
      <c r="BZ31" s="28"/>
      <c r="CA31" s="29"/>
      <c r="CB31" s="30"/>
      <c r="CD31" s="33">
        <f t="shared" ref="CD31:CD41" si="166">(AS31*5)</f>
        <v>0</v>
      </c>
      <c r="CE31" s="17">
        <f t="shared" ref="CE31:CE41" si="167">AS31*4</f>
        <v>0</v>
      </c>
      <c r="CF31" s="17">
        <f t="shared" ref="CF31:CF41" si="168">AS31*3</f>
        <v>0</v>
      </c>
      <c r="CG31" s="17">
        <f t="shared" ref="CG31:CG41" si="169">AS31*2</f>
        <v>0</v>
      </c>
      <c r="CH31" s="17">
        <f t="shared" ref="CH31:CH41" si="170">AS31</f>
        <v>0</v>
      </c>
      <c r="CJ31" s="17">
        <f t="shared" ref="CJ31:CJ41" si="171">CD31/5/18</f>
        <v>0</v>
      </c>
      <c r="CK31" s="17">
        <f t="shared" ref="CK31:CK41" si="172">CE31/4/19</f>
        <v>0</v>
      </c>
      <c r="CL31" s="17">
        <f t="shared" ref="CL31:CL41" si="173">CF31/3/20</f>
        <v>0</v>
      </c>
      <c r="CM31" s="17">
        <f t="shared" ref="CM31:CM41" si="174">CG31/2/21</f>
        <v>0</v>
      </c>
      <c r="CN31" s="17">
        <f t="shared" ref="CN31:CN41" si="175">CH31/1/33</f>
        <v>0</v>
      </c>
      <c r="CO31" s="17" t="e">
        <f>#REF!+AG31+AX31+AN31+BH31+#REF!+DP31</f>
        <v>#REF!</v>
      </c>
      <c r="CP31" s="17" t="e">
        <f>CO31*1.261</f>
        <v>#REF!</v>
      </c>
      <c r="CQ31" s="17">
        <f t="shared" si="36"/>
        <v>610.5343499999999</v>
      </c>
      <c r="CR31" s="17">
        <f t="shared" si="37"/>
        <v>631.68514999999991</v>
      </c>
      <c r="CS31" s="17">
        <f t="shared" si="38"/>
        <v>669.90079999999989</v>
      </c>
      <c r="CT31" s="17">
        <f t="shared" si="39"/>
        <v>729.26724999999988</v>
      </c>
      <c r="CU31" s="17">
        <f t="shared" si="40"/>
        <v>890.78244999999981</v>
      </c>
      <c r="CV31" s="17">
        <f>CU31*1.169</f>
        <v>1041.3246840499999</v>
      </c>
      <c r="CW31" s="17">
        <f t="shared" si="41"/>
        <v>40.262</v>
      </c>
      <c r="CX31" s="17">
        <f t="shared" ref="CX31:CX41" si="176">O31*P31</f>
        <v>0</v>
      </c>
      <c r="CY31" s="33"/>
      <c r="CZ31" s="33"/>
      <c r="DA31" s="17"/>
      <c r="DB31" s="17"/>
      <c r="DC31" s="17"/>
      <c r="DD31" s="15">
        <f t="shared" ref="DD31:DD41" si="177">(CU31/18+CW31)*1.15</f>
        <v>103.2124009722222</v>
      </c>
      <c r="DE31" s="15">
        <f t="shared" ref="DE31:DE41" si="178">(CU31/19+CW31)*1.15</f>
        <v>100.21707986842105</v>
      </c>
      <c r="DF31" s="15">
        <f t="shared" ref="DF31:DF41" si="179">(CU31/20+CW31) *1.15</f>
        <v>97.521290874999977</v>
      </c>
      <c r="DG31" s="15">
        <f t="shared" ref="DG31:DG41" si="180">(CU31/21+CW31)*1.15</f>
        <v>95.082243690476176</v>
      </c>
      <c r="DH31" s="15">
        <f t="shared" ref="DH31:DH41" si="181">(CU31/33+CW31) *1.15</f>
        <v>77.343718712121202</v>
      </c>
      <c r="DI31" s="15"/>
      <c r="DJ31" s="15"/>
      <c r="DK31" s="15"/>
      <c r="DL31" s="15"/>
      <c r="DM31" s="15"/>
      <c r="DO31" s="17"/>
      <c r="DP31" s="17">
        <v>1.5</v>
      </c>
      <c r="DQ31" s="32">
        <v>116.9</v>
      </c>
      <c r="DR31" s="32">
        <f t="shared" ref="DR31:DR41" si="182">DD31*DP31</f>
        <v>154.81860145833329</v>
      </c>
      <c r="DS31" s="32">
        <f t="shared" ref="DS31:DS41" si="183">DE31*DP31</f>
        <v>150.32561980263159</v>
      </c>
      <c r="DT31" s="32">
        <f t="shared" ref="DT31:DT41" si="184">DF31*DP31</f>
        <v>146.28193631249997</v>
      </c>
      <c r="DU31" s="32">
        <f t="shared" ref="DU31:DU41" si="185">DG31*DP31</f>
        <v>142.62336553571427</v>
      </c>
      <c r="DV31" s="32">
        <f t="shared" ref="DV31:DV41" si="186">DH31*DP31</f>
        <v>116.01557806818181</v>
      </c>
      <c r="DW31" s="32">
        <v>71</v>
      </c>
      <c r="DX31" s="32">
        <f t="shared" ref="DX31:DX41" si="187">DD31*DW31</f>
        <v>7328.0804690277764</v>
      </c>
      <c r="DY31" s="32">
        <f t="shared" ref="DY31:DY41" si="188">DE31*DW31</f>
        <v>7115.4126706578945</v>
      </c>
      <c r="DZ31" s="32">
        <f t="shared" ref="DZ31:DZ41" si="189">DF31*DW31</f>
        <v>6924.0116521249984</v>
      </c>
      <c r="EA31" s="32">
        <f t="shared" ref="EA31:EA41" si="190">DG31*DW31</f>
        <v>6750.8393020238082</v>
      </c>
      <c r="EB31" s="32">
        <f t="shared" ref="EB31:EB41" si="191">DH31*DW31</f>
        <v>5491.4040285606052</v>
      </c>
      <c r="ED31" s="15">
        <f t="shared" ref="ED31:ED41" si="192">DD31*18</f>
        <v>1857.8232174999996</v>
      </c>
      <c r="EE31" s="15">
        <f t="shared" ref="EE31:EE41" si="193">DE31*19</f>
        <v>1904.1245174999999</v>
      </c>
      <c r="EF31" s="15">
        <f t="shared" ref="EF31:EF41" si="194">DF31*20</f>
        <v>1950.4258174999995</v>
      </c>
      <c r="EG31" s="15">
        <f t="shared" ref="EG31:EG41" si="195">DG31*21</f>
        <v>1996.7271174999996</v>
      </c>
      <c r="EH31" s="15">
        <f t="shared" ref="EH31:EH41" si="196">DH31*33</f>
        <v>2552.3427174999997</v>
      </c>
      <c r="EI31" s="34"/>
      <c r="EJ31" s="35">
        <f t="shared" ref="EJ31:EJ41" si="197">EQ31*DW31</f>
        <v>5493.8334145833333</v>
      </c>
      <c r="EK31" s="35">
        <f t="shared" ref="EK31:EK41" si="198">ER31*DW31</f>
        <v>4364.4485226190473</v>
      </c>
      <c r="EL31" s="35"/>
      <c r="EM31" s="35"/>
      <c r="EN31" s="15">
        <f t="shared" si="64"/>
        <v>74.180575000000005</v>
      </c>
      <c r="EO31" s="15">
        <f t="shared" si="73"/>
        <v>87.145286842105264</v>
      </c>
      <c r="EP31" s="15">
        <f t="shared" si="74"/>
        <v>84.801122499999991</v>
      </c>
      <c r="EQ31" s="15">
        <f t="shared" si="75"/>
        <v>77.377935416666659</v>
      </c>
      <c r="ER31" s="15">
        <f t="shared" si="65"/>
        <v>61.471105952380952</v>
      </c>
      <c r="ES31" s="15"/>
      <c r="ET31" s="15">
        <f t="shared" si="76"/>
        <v>1335.25035</v>
      </c>
      <c r="EU31" s="15">
        <f t="shared" si="77"/>
        <v>1655.76045</v>
      </c>
      <c r="EV31" s="15">
        <f t="shared" si="78"/>
        <v>1696.0224499999999</v>
      </c>
      <c r="EW31" s="15">
        <f t="shared" ref="EW31:EW41" si="199">EQ31*24</f>
        <v>1857.0704499999997</v>
      </c>
      <c r="EX31" s="15">
        <f t="shared" ref="EX31:EX41" si="200">ER31*42</f>
        <v>2581.7864500000001</v>
      </c>
      <c r="EY31" s="17">
        <f t="shared" si="66"/>
        <v>1335.25035</v>
      </c>
      <c r="EZ31" s="17">
        <f t="shared" si="67"/>
        <v>1396.6631499999999</v>
      </c>
      <c r="FA31" s="17">
        <f t="shared" si="68"/>
        <v>1475.1407999999999</v>
      </c>
      <c r="FB31" s="17">
        <f t="shared" si="69"/>
        <v>1695.5552499999999</v>
      </c>
      <c r="FC31" s="17">
        <f t="shared" si="70"/>
        <v>2581.7864499999996</v>
      </c>
      <c r="FE31" s="17"/>
      <c r="FF31" s="17"/>
      <c r="FG31" s="17"/>
      <c r="FH31" s="17"/>
      <c r="FI31" s="17"/>
    </row>
    <row r="32" spans="1:165" ht="15" customHeight="1">
      <c r="A32" s="48">
        <v>2</v>
      </c>
      <c r="B32" s="19" t="s">
        <v>362</v>
      </c>
      <c r="C32" s="23">
        <v>18</v>
      </c>
      <c r="D32" s="24">
        <v>19</v>
      </c>
      <c r="E32" s="24">
        <v>20</v>
      </c>
      <c r="F32" s="24">
        <v>21</v>
      </c>
      <c r="G32" s="25">
        <v>33</v>
      </c>
      <c r="H32" s="26"/>
      <c r="I32" s="26">
        <f t="shared" si="0"/>
        <v>0</v>
      </c>
      <c r="J32" s="4">
        <f t="shared" si="141"/>
        <v>0</v>
      </c>
      <c r="K32" s="4">
        <f t="shared" si="142"/>
        <v>0</v>
      </c>
      <c r="L32" s="4">
        <f t="shared" si="143"/>
        <v>0</v>
      </c>
      <c r="M32" s="4">
        <f t="shared" si="144"/>
        <v>0</v>
      </c>
      <c r="N32" s="6">
        <f t="shared" si="145"/>
        <v>0</v>
      </c>
      <c r="O32" s="12">
        <v>0</v>
      </c>
      <c r="P32" s="4">
        <f t="shared" si="140"/>
        <v>0</v>
      </c>
      <c r="Q32" s="4">
        <f t="shared" si="6"/>
        <v>0</v>
      </c>
      <c r="R32" s="4">
        <f t="shared" si="146"/>
        <v>0</v>
      </c>
      <c r="S32" s="4">
        <f t="shared" si="147"/>
        <v>0</v>
      </c>
      <c r="T32" s="4">
        <f t="shared" si="148"/>
        <v>0</v>
      </c>
      <c r="U32" s="4">
        <f t="shared" si="149"/>
        <v>0</v>
      </c>
      <c r="V32" s="7">
        <f t="shared" si="150"/>
        <v>0</v>
      </c>
      <c r="W32" s="156">
        <v>8.1999999999999993</v>
      </c>
      <c r="X32" s="4">
        <v>4.91</v>
      </c>
      <c r="Y32" s="4">
        <f t="shared" si="151"/>
        <v>40.262</v>
      </c>
      <c r="Z32" s="156">
        <v>15</v>
      </c>
      <c r="AA32" s="4">
        <v>4.91</v>
      </c>
      <c r="AB32" s="157">
        <f t="shared" si="152"/>
        <v>73.650000000000006</v>
      </c>
      <c r="AC32" s="12">
        <v>7.3</v>
      </c>
      <c r="AD32" s="4">
        <v>44.08</v>
      </c>
      <c r="AE32" s="4" t="e">
        <f>#REF!*AC32</f>
        <v>#REF!</v>
      </c>
      <c r="AF32" s="6">
        <f t="shared" si="153"/>
        <v>50.691999999999993</v>
      </c>
      <c r="AG32" s="7">
        <f t="shared" si="154"/>
        <v>321.78399999999999</v>
      </c>
      <c r="AH32" s="156"/>
      <c r="AI32" s="4">
        <v>0</v>
      </c>
      <c r="AJ32" s="4"/>
      <c r="AK32" s="4">
        <f t="shared" si="155"/>
        <v>0</v>
      </c>
      <c r="AL32" s="4"/>
      <c r="AM32" s="4"/>
      <c r="AN32" s="6">
        <f t="shared" si="156"/>
        <v>0</v>
      </c>
      <c r="AO32" s="159">
        <v>0</v>
      </c>
      <c r="AP32" s="4">
        <v>0</v>
      </c>
      <c r="AQ32" s="4">
        <f t="shared" si="157"/>
        <v>0</v>
      </c>
      <c r="AR32" s="6">
        <f t="shared" si="158"/>
        <v>0</v>
      </c>
      <c r="AS32" s="7">
        <f t="shared" si="159"/>
        <v>0</v>
      </c>
      <c r="AT32" s="156">
        <v>15</v>
      </c>
      <c r="AU32" s="4">
        <v>1.62</v>
      </c>
      <c r="AV32" s="4">
        <v>4.71</v>
      </c>
      <c r="AW32" s="4">
        <f t="shared" si="160"/>
        <v>24.3</v>
      </c>
      <c r="AX32" s="6">
        <f t="shared" si="161"/>
        <v>70.650000000000006</v>
      </c>
      <c r="AY32" s="12">
        <v>60.1</v>
      </c>
      <c r="AZ32" s="4">
        <v>1.1200000000000001</v>
      </c>
      <c r="BA32" s="4">
        <v>68.900000000000006</v>
      </c>
      <c r="BB32" s="4">
        <v>84.8</v>
      </c>
      <c r="BC32" s="4">
        <v>109.5</v>
      </c>
      <c r="BD32" s="4">
        <v>176.7</v>
      </c>
      <c r="BE32" s="4">
        <f t="shared" si="162"/>
        <v>2.4034999999999997</v>
      </c>
      <c r="BF32" s="4">
        <f t="shared" si="163"/>
        <v>67.312000000000012</v>
      </c>
      <c r="BG32" s="6">
        <f t="shared" si="164"/>
        <v>2.64385</v>
      </c>
      <c r="BH32" s="7">
        <f t="shared" si="165"/>
        <v>144.45034999999999</v>
      </c>
      <c r="BI32" s="27"/>
      <c r="BJ32" s="28"/>
      <c r="BK32" s="29"/>
      <c r="BL32" s="30"/>
      <c r="BM32" s="31"/>
      <c r="BN32" s="28"/>
      <c r="BO32" s="29"/>
      <c r="BP32" s="30"/>
      <c r="BQ32" s="31"/>
      <c r="BR32" s="28"/>
      <c r="BS32" s="29"/>
      <c r="BT32" s="30"/>
      <c r="BU32" s="31"/>
      <c r="BV32" s="28"/>
      <c r="BW32" s="29"/>
      <c r="BX32" s="30"/>
      <c r="BY32" s="31"/>
      <c r="BZ32" s="28"/>
      <c r="CA32" s="29"/>
      <c r="CB32" s="30"/>
      <c r="CD32" s="33">
        <f t="shared" si="166"/>
        <v>0</v>
      </c>
      <c r="CE32" s="17">
        <f t="shared" si="167"/>
        <v>0</v>
      </c>
      <c r="CF32" s="17">
        <f t="shared" si="168"/>
        <v>0</v>
      </c>
      <c r="CG32" s="17">
        <f t="shared" si="169"/>
        <v>0</v>
      </c>
      <c r="CH32" s="17">
        <f t="shared" si="170"/>
        <v>0</v>
      </c>
      <c r="CJ32" s="17">
        <f t="shared" si="171"/>
        <v>0</v>
      </c>
      <c r="CK32" s="17">
        <f t="shared" si="172"/>
        <v>0</v>
      </c>
      <c r="CL32" s="17">
        <f t="shared" si="173"/>
        <v>0</v>
      </c>
      <c r="CM32" s="17">
        <f t="shared" si="174"/>
        <v>0</v>
      </c>
      <c r="CN32" s="17">
        <f t="shared" si="175"/>
        <v>0</v>
      </c>
      <c r="CO32" s="17" t="e">
        <f>#REF!+AG32+AX32+AN32+BH32+#REF!+DP32</f>
        <v>#REF!</v>
      </c>
      <c r="CP32" s="17" t="e">
        <f>CO32*1.261</f>
        <v>#REF!</v>
      </c>
      <c r="CQ32" s="17">
        <f t="shared" si="36"/>
        <v>610.5343499999999</v>
      </c>
      <c r="CR32" s="17">
        <f t="shared" si="37"/>
        <v>631.68514999999991</v>
      </c>
      <c r="CS32" s="17">
        <f t="shared" si="38"/>
        <v>669.90079999999989</v>
      </c>
      <c r="CT32" s="17">
        <f t="shared" si="39"/>
        <v>729.26724999999988</v>
      </c>
      <c r="CU32" s="17">
        <f t="shared" si="40"/>
        <v>890.78244999999981</v>
      </c>
      <c r="CV32" s="17">
        <f>CU32*1.162</f>
        <v>1035.0892068999997</v>
      </c>
      <c r="CW32" s="17">
        <f t="shared" si="41"/>
        <v>40.262</v>
      </c>
      <c r="CX32" s="17">
        <f t="shared" si="176"/>
        <v>0</v>
      </c>
      <c r="CY32" s="33"/>
      <c r="CZ32" s="33"/>
      <c r="DA32" s="17"/>
      <c r="DB32" s="17"/>
      <c r="DC32" s="17"/>
      <c r="DD32" s="15">
        <f t="shared" si="177"/>
        <v>103.2124009722222</v>
      </c>
      <c r="DE32" s="15">
        <f t="shared" si="178"/>
        <v>100.21707986842105</v>
      </c>
      <c r="DF32" s="15">
        <f t="shared" si="179"/>
        <v>97.521290874999977</v>
      </c>
      <c r="DG32" s="15">
        <f t="shared" si="180"/>
        <v>95.082243690476176</v>
      </c>
      <c r="DH32" s="15">
        <f t="shared" si="181"/>
        <v>77.343718712121202</v>
      </c>
      <c r="DI32" s="15"/>
      <c r="DJ32" s="15"/>
      <c r="DK32" s="15"/>
      <c r="DL32" s="15"/>
      <c r="DM32" s="15"/>
      <c r="DO32" s="17"/>
      <c r="DP32" s="17">
        <v>2</v>
      </c>
      <c r="DQ32" s="32">
        <v>116.2</v>
      </c>
      <c r="DR32" s="32">
        <f t="shared" si="182"/>
        <v>206.4248019444444</v>
      </c>
      <c r="DS32" s="32">
        <f t="shared" si="183"/>
        <v>200.4341597368421</v>
      </c>
      <c r="DT32" s="32">
        <f t="shared" si="184"/>
        <v>195.04258174999995</v>
      </c>
      <c r="DU32" s="32">
        <f t="shared" si="185"/>
        <v>190.16448738095235</v>
      </c>
      <c r="DV32" s="32">
        <f t="shared" si="186"/>
        <v>154.6874374242424</v>
      </c>
      <c r="DW32" s="32">
        <v>188</v>
      </c>
      <c r="DX32" s="32">
        <f t="shared" si="187"/>
        <v>19403.931382777773</v>
      </c>
      <c r="DY32" s="32">
        <f t="shared" si="188"/>
        <v>18840.811015263156</v>
      </c>
      <c r="DZ32" s="32">
        <f t="shared" si="189"/>
        <v>18334.002684499996</v>
      </c>
      <c r="EA32" s="32">
        <f t="shared" si="190"/>
        <v>17875.461813809521</v>
      </c>
      <c r="EB32" s="32">
        <f t="shared" si="191"/>
        <v>14540.619117878787</v>
      </c>
      <c r="ED32" s="15">
        <f t="shared" si="192"/>
        <v>1857.8232174999996</v>
      </c>
      <c r="EE32" s="15">
        <f t="shared" si="193"/>
        <v>1904.1245174999999</v>
      </c>
      <c r="EF32" s="15">
        <f t="shared" si="194"/>
        <v>1950.4258174999995</v>
      </c>
      <c r="EG32" s="15">
        <f t="shared" si="195"/>
        <v>1996.7271174999996</v>
      </c>
      <c r="EH32" s="15">
        <f t="shared" si="196"/>
        <v>2552.3427174999997</v>
      </c>
      <c r="EI32" s="34"/>
      <c r="EJ32" s="35">
        <f t="shared" si="197"/>
        <v>14547.051858333332</v>
      </c>
      <c r="EK32" s="35">
        <f t="shared" si="198"/>
        <v>11556.567919047618</v>
      </c>
      <c r="EL32" s="35"/>
      <c r="EM32" s="35"/>
      <c r="EN32" s="15">
        <f t="shared" si="64"/>
        <v>74.180575000000005</v>
      </c>
      <c r="EO32" s="15">
        <f t="shared" si="73"/>
        <v>87.145286842105264</v>
      </c>
      <c r="EP32" s="15">
        <f t="shared" si="74"/>
        <v>84.801122499999991</v>
      </c>
      <c r="EQ32" s="15">
        <f t="shared" si="75"/>
        <v>77.377935416666659</v>
      </c>
      <c r="ER32" s="15">
        <f t="shared" si="65"/>
        <v>61.471105952380952</v>
      </c>
      <c r="ES32" s="15"/>
      <c r="ET32" s="15">
        <f t="shared" si="76"/>
        <v>1335.25035</v>
      </c>
      <c r="EU32" s="15">
        <f t="shared" si="77"/>
        <v>1655.76045</v>
      </c>
      <c r="EV32" s="15">
        <f t="shared" si="78"/>
        <v>1696.0224499999999</v>
      </c>
      <c r="EW32" s="15">
        <f t="shared" si="199"/>
        <v>1857.0704499999997</v>
      </c>
      <c r="EX32" s="15">
        <f t="shared" si="200"/>
        <v>2581.7864500000001</v>
      </c>
      <c r="EY32" s="17">
        <f t="shared" si="66"/>
        <v>1335.25035</v>
      </c>
      <c r="EZ32" s="17">
        <f t="shared" si="67"/>
        <v>1396.6631499999999</v>
      </c>
      <c r="FA32" s="17">
        <f t="shared" si="68"/>
        <v>1475.1407999999999</v>
      </c>
      <c r="FB32" s="17">
        <f t="shared" si="69"/>
        <v>1695.5552499999999</v>
      </c>
      <c r="FC32" s="17">
        <f t="shared" si="70"/>
        <v>2581.7864499999996</v>
      </c>
      <c r="FE32" s="17"/>
      <c r="FF32" s="17"/>
      <c r="FG32" s="17"/>
      <c r="FH32" s="17"/>
      <c r="FI32" s="17"/>
    </row>
    <row r="33" spans="1:165">
      <c r="A33" s="48">
        <v>3</v>
      </c>
      <c r="B33" s="19" t="s">
        <v>39</v>
      </c>
      <c r="C33" s="23">
        <v>18</v>
      </c>
      <c r="D33" s="24">
        <v>19</v>
      </c>
      <c r="E33" s="24">
        <v>20</v>
      </c>
      <c r="F33" s="24">
        <v>21</v>
      </c>
      <c r="G33" s="25">
        <v>33</v>
      </c>
      <c r="H33" s="26"/>
      <c r="I33" s="26">
        <f t="shared" si="0"/>
        <v>0</v>
      </c>
      <c r="J33" s="4">
        <f t="shared" si="141"/>
        <v>0</v>
      </c>
      <c r="K33" s="4">
        <f t="shared" si="142"/>
        <v>0</v>
      </c>
      <c r="L33" s="4">
        <f t="shared" si="143"/>
        <v>0</v>
      </c>
      <c r="M33" s="4">
        <f t="shared" si="144"/>
        <v>0</v>
      </c>
      <c r="N33" s="6">
        <f t="shared" si="145"/>
        <v>0</v>
      </c>
      <c r="O33" s="12">
        <v>0</v>
      </c>
      <c r="P33" s="4">
        <f t="shared" si="140"/>
        <v>0</v>
      </c>
      <c r="Q33" s="4">
        <f t="shared" si="6"/>
        <v>0</v>
      </c>
      <c r="R33" s="4">
        <f t="shared" si="146"/>
        <v>0</v>
      </c>
      <c r="S33" s="4">
        <f t="shared" si="147"/>
        <v>0</v>
      </c>
      <c r="T33" s="4">
        <f t="shared" si="148"/>
        <v>0</v>
      </c>
      <c r="U33" s="4">
        <f t="shared" si="149"/>
        <v>0</v>
      </c>
      <c r="V33" s="7">
        <f t="shared" si="150"/>
        <v>0</v>
      </c>
      <c r="W33" s="156">
        <v>8.1999999999999993</v>
      </c>
      <c r="X33" s="4">
        <v>4.91</v>
      </c>
      <c r="Y33" s="4">
        <f t="shared" si="151"/>
        <v>40.262</v>
      </c>
      <c r="Z33" s="156">
        <v>15</v>
      </c>
      <c r="AA33" s="4">
        <v>4.91</v>
      </c>
      <c r="AB33" s="157">
        <f t="shared" si="152"/>
        <v>73.650000000000006</v>
      </c>
      <c r="AC33" s="12">
        <v>7.3</v>
      </c>
      <c r="AD33" s="4">
        <v>44.08</v>
      </c>
      <c r="AE33" s="4" t="e">
        <f>#REF!*AC33</f>
        <v>#REF!</v>
      </c>
      <c r="AF33" s="6">
        <f t="shared" si="153"/>
        <v>50.691999999999993</v>
      </c>
      <c r="AG33" s="7">
        <f t="shared" si="154"/>
        <v>321.78399999999999</v>
      </c>
      <c r="AH33" s="156"/>
      <c r="AI33" s="4">
        <v>0</v>
      </c>
      <c r="AJ33" s="4"/>
      <c r="AK33" s="4">
        <f t="shared" si="155"/>
        <v>0</v>
      </c>
      <c r="AL33" s="4"/>
      <c r="AM33" s="4"/>
      <c r="AN33" s="6">
        <f t="shared" si="156"/>
        <v>0</v>
      </c>
      <c r="AO33" s="159">
        <v>0</v>
      </c>
      <c r="AP33" s="4">
        <v>0</v>
      </c>
      <c r="AQ33" s="4">
        <f t="shared" si="157"/>
        <v>0</v>
      </c>
      <c r="AR33" s="6">
        <f t="shared" si="158"/>
        <v>0</v>
      </c>
      <c r="AS33" s="7">
        <f t="shared" si="159"/>
        <v>0</v>
      </c>
      <c r="AT33" s="156">
        <v>15</v>
      </c>
      <c r="AU33" s="4">
        <v>1.62</v>
      </c>
      <c r="AV33" s="4">
        <v>4.71</v>
      </c>
      <c r="AW33" s="4">
        <f t="shared" si="160"/>
        <v>24.3</v>
      </c>
      <c r="AX33" s="6">
        <f t="shared" si="161"/>
        <v>70.650000000000006</v>
      </c>
      <c r="AY33" s="12">
        <v>60.1</v>
      </c>
      <c r="AZ33" s="4">
        <v>1.1200000000000001</v>
      </c>
      <c r="BA33" s="4">
        <v>68.900000000000006</v>
      </c>
      <c r="BB33" s="4">
        <v>84.8</v>
      </c>
      <c r="BC33" s="4">
        <v>109.5</v>
      </c>
      <c r="BD33" s="4">
        <v>176.7</v>
      </c>
      <c r="BE33" s="4">
        <f t="shared" si="162"/>
        <v>2.4034999999999997</v>
      </c>
      <c r="BF33" s="4">
        <f t="shared" si="163"/>
        <v>67.312000000000012</v>
      </c>
      <c r="BG33" s="6">
        <f t="shared" si="164"/>
        <v>2.64385</v>
      </c>
      <c r="BH33" s="7">
        <f t="shared" si="165"/>
        <v>144.45034999999999</v>
      </c>
      <c r="BI33" s="27"/>
      <c r="BJ33" s="28"/>
      <c r="BK33" s="29"/>
      <c r="BL33" s="30"/>
      <c r="BM33" s="31"/>
      <c r="BN33" s="28"/>
      <c r="BO33" s="29"/>
      <c r="BP33" s="30"/>
      <c r="BQ33" s="31"/>
      <c r="BR33" s="28"/>
      <c r="BS33" s="29"/>
      <c r="BT33" s="30"/>
      <c r="BU33" s="31"/>
      <c r="BV33" s="28"/>
      <c r="BW33" s="29"/>
      <c r="BX33" s="30"/>
      <c r="BY33" s="31"/>
      <c r="BZ33" s="28"/>
      <c r="CA33" s="29"/>
      <c r="CB33" s="30"/>
      <c r="CD33" s="33">
        <f t="shared" si="166"/>
        <v>0</v>
      </c>
      <c r="CE33" s="17">
        <f t="shared" si="167"/>
        <v>0</v>
      </c>
      <c r="CF33" s="17">
        <f t="shared" si="168"/>
        <v>0</v>
      </c>
      <c r="CG33" s="17">
        <f t="shared" si="169"/>
        <v>0</v>
      </c>
      <c r="CH33" s="17">
        <f t="shared" si="170"/>
        <v>0</v>
      </c>
      <c r="CJ33" s="17">
        <f t="shared" si="171"/>
        <v>0</v>
      </c>
      <c r="CK33" s="17">
        <f t="shared" si="172"/>
        <v>0</v>
      </c>
      <c r="CL33" s="17">
        <f t="shared" si="173"/>
        <v>0</v>
      </c>
      <c r="CM33" s="17">
        <f t="shared" si="174"/>
        <v>0</v>
      </c>
      <c r="CN33" s="17">
        <f t="shared" si="175"/>
        <v>0</v>
      </c>
      <c r="CO33" s="17" t="e">
        <f>#REF!+AG33+AX33+AN33+BH33+#REF!+DP33</f>
        <v>#REF!</v>
      </c>
      <c r="CP33" s="17" t="e">
        <f>CO33*1.259</f>
        <v>#REF!</v>
      </c>
      <c r="CQ33" s="17">
        <f t="shared" si="36"/>
        <v>610.5343499999999</v>
      </c>
      <c r="CR33" s="17">
        <f t="shared" si="37"/>
        <v>631.68514999999991</v>
      </c>
      <c r="CS33" s="17">
        <f t="shared" si="38"/>
        <v>669.90079999999989</v>
      </c>
      <c r="CT33" s="17">
        <f t="shared" si="39"/>
        <v>729.26724999999988</v>
      </c>
      <c r="CU33" s="17">
        <f t="shared" si="40"/>
        <v>890.78244999999981</v>
      </c>
      <c r="CV33" s="17">
        <f>CU33*1.187</f>
        <v>1057.3587681499998</v>
      </c>
      <c r="CW33" s="17">
        <f t="shared" si="41"/>
        <v>40.262</v>
      </c>
      <c r="CX33" s="17">
        <f t="shared" si="176"/>
        <v>0</v>
      </c>
      <c r="CY33" s="33"/>
      <c r="CZ33" s="33"/>
      <c r="DA33" s="17"/>
      <c r="DB33" s="17"/>
      <c r="DC33" s="17"/>
      <c r="DD33" s="15">
        <f t="shared" si="177"/>
        <v>103.2124009722222</v>
      </c>
      <c r="DE33" s="15">
        <f t="shared" si="178"/>
        <v>100.21707986842105</v>
      </c>
      <c r="DF33" s="15">
        <f t="shared" si="179"/>
        <v>97.521290874999977</v>
      </c>
      <c r="DG33" s="15">
        <f t="shared" si="180"/>
        <v>95.082243690476176</v>
      </c>
      <c r="DH33" s="15">
        <f t="shared" si="181"/>
        <v>77.343718712121202</v>
      </c>
      <c r="DI33" s="15"/>
      <c r="DJ33" s="15"/>
      <c r="DK33" s="15"/>
      <c r="DL33" s="15"/>
      <c r="DM33" s="15"/>
      <c r="DO33" s="17"/>
      <c r="DP33" s="17">
        <v>0.8</v>
      </c>
      <c r="DQ33" s="32">
        <v>118.7</v>
      </c>
      <c r="DR33" s="32">
        <f t="shared" si="182"/>
        <v>82.569920777777767</v>
      </c>
      <c r="DS33" s="32">
        <f t="shared" si="183"/>
        <v>80.173663894736848</v>
      </c>
      <c r="DT33" s="32">
        <f t="shared" si="184"/>
        <v>78.017032699999987</v>
      </c>
      <c r="DU33" s="32">
        <f t="shared" si="185"/>
        <v>76.065794952380941</v>
      </c>
      <c r="DV33" s="32">
        <f t="shared" si="186"/>
        <v>61.874974969696964</v>
      </c>
      <c r="DW33" s="32">
        <v>76</v>
      </c>
      <c r="DX33" s="32">
        <f t="shared" si="187"/>
        <v>7844.1424738888873</v>
      </c>
      <c r="DY33" s="32">
        <f t="shared" si="188"/>
        <v>7616.4980699999996</v>
      </c>
      <c r="DZ33" s="32">
        <f t="shared" si="189"/>
        <v>7411.6181064999982</v>
      </c>
      <c r="EA33" s="32">
        <f t="shared" si="190"/>
        <v>7226.2505204761892</v>
      </c>
      <c r="EB33" s="32">
        <f t="shared" si="191"/>
        <v>5878.122622121211</v>
      </c>
      <c r="ED33" s="15">
        <f t="shared" si="192"/>
        <v>1857.8232174999996</v>
      </c>
      <c r="EE33" s="15">
        <f t="shared" si="193"/>
        <v>1904.1245174999999</v>
      </c>
      <c r="EF33" s="15">
        <f t="shared" si="194"/>
        <v>1950.4258174999995</v>
      </c>
      <c r="EG33" s="15">
        <f t="shared" si="195"/>
        <v>1996.7271174999996</v>
      </c>
      <c r="EH33" s="15">
        <f t="shared" si="196"/>
        <v>2552.3427174999997</v>
      </c>
      <c r="EI33" s="34"/>
      <c r="EJ33" s="35">
        <f t="shared" si="197"/>
        <v>5880.7230916666658</v>
      </c>
      <c r="EK33" s="35">
        <f t="shared" si="198"/>
        <v>4671.8040523809523</v>
      </c>
      <c r="EL33" s="35"/>
      <c r="EM33" s="35"/>
      <c r="EN33" s="15">
        <f t="shared" si="64"/>
        <v>74.180575000000005</v>
      </c>
      <c r="EO33" s="15">
        <f t="shared" si="73"/>
        <v>87.145286842105264</v>
      </c>
      <c r="EP33" s="15">
        <f t="shared" si="74"/>
        <v>84.801122499999991</v>
      </c>
      <c r="EQ33" s="15">
        <f t="shared" si="75"/>
        <v>77.377935416666659</v>
      </c>
      <c r="ER33" s="15">
        <f t="shared" si="65"/>
        <v>61.471105952380952</v>
      </c>
      <c r="ES33" s="15"/>
      <c r="ET33" s="15">
        <f t="shared" si="76"/>
        <v>1335.25035</v>
      </c>
      <c r="EU33" s="15">
        <f t="shared" si="77"/>
        <v>1655.76045</v>
      </c>
      <c r="EV33" s="15">
        <f t="shared" si="78"/>
        <v>1696.0224499999999</v>
      </c>
      <c r="EW33" s="15">
        <f t="shared" si="199"/>
        <v>1857.0704499999997</v>
      </c>
      <c r="EX33" s="15">
        <f t="shared" si="200"/>
        <v>2581.7864500000001</v>
      </c>
      <c r="EY33" s="17">
        <f t="shared" si="66"/>
        <v>1335.25035</v>
      </c>
      <c r="EZ33" s="17">
        <f t="shared" si="67"/>
        <v>1396.6631499999999</v>
      </c>
      <c r="FA33" s="17">
        <f t="shared" si="68"/>
        <v>1475.1407999999999</v>
      </c>
      <c r="FB33" s="17">
        <f t="shared" si="69"/>
        <v>1695.5552499999999</v>
      </c>
      <c r="FC33" s="17">
        <f t="shared" si="70"/>
        <v>2581.7864499999996</v>
      </c>
      <c r="FE33" s="17"/>
      <c r="FF33" s="17"/>
      <c r="FG33" s="17"/>
      <c r="FH33" s="17"/>
      <c r="FI33" s="17"/>
    </row>
    <row r="34" spans="1:165">
      <c r="A34" s="48">
        <v>4</v>
      </c>
      <c r="B34" s="19" t="s">
        <v>40</v>
      </c>
      <c r="C34" s="23">
        <v>18</v>
      </c>
      <c r="D34" s="24">
        <v>19</v>
      </c>
      <c r="E34" s="24">
        <v>20</v>
      </c>
      <c r="F34" s="24">
        <v>21</v>
      </c>
      <c r="G34" s="25">
        <v>33</v>
      </c>
      <c r="H34" s="26"/>
      <c r="I34" s="26">
        <f t="shared" si="0"/>
        <v>0</v>
      </c>
      <c r="J34" s="4">
        <f t="shared" si="141"/>
        <v>0</v>
      </c>
      <c r="K34" s="4">
        <f t="shared" si="142"/>
        <v>0</v>
      </c>
      <c r="L34" s="4">
        <f t="shared" si="143"/>
        <v>0</v>
      </c>
      <c r="M34" s="4">
        <f t="shared" si="144"/>
        <v>0</v>
      </c>
      <c r="N34" s="6">
        <f t="shared" si="145"/>
        <v>0</v>
      </c>
      <c r="O34" s="12">
        <v>0</v>
      </c>
      <c r="P34" s="4">
        <f t="shared" si="140"/>
        <v>0</v>
      </c>
      <c r="Q34" s="4">
        <f t="shared" si="6"/>
        <v>0</v>
      </c>
      <c r="R34" s="4">
        <f t="shared" si="146"/>
        <v>0</v>
      </c>
      <c r="S34" s="4">
        <f t="shared" si="147"/>
        <v>0</v>
      </c>
      <c r="T34" s="4">
        <f t="shared" si="148"/>
        <v>0</v>
      </c>
      <c r="U34" s="4">
        <f t="shared" si="149"/>
        <v>0</v>
      </c>
      <c r="V34" s="7">
        <f t="shared" si="150"/>
        <v>0</v>
      </c>
      <c r="W34" s="156">
        <v>8.1999999999999993</v>
      </c>
      <c r="X34" s="4">
        <v>4.91</v>
      </c>
      <c r="Y34" s="4">
        <f t="shared" si="151"/>
        <v>40.262</v>
      </c>
      <c r="Z34" s="156">
        <v>15</v>
      </c>
      <c r="AA34" s="4">
        <v>4.91</v>
      </c>
      <c r="AB34" s="157">
        <f t="shared" si="152"/>
        <v>73.650000000000006</v>
      </c>
      <c r="AC34" s="12">
        <v>7.3</v>
      </c>
      <c r="AD34" s="4">
        <v>44.08</v>
      </c>
      <c r="AE34" s="4" t="e">
        <f>#REF!*AC34</f>
        <v>#REF!</v>
      </c>
      <c r="AF34" s="6">
        <f t="shared" si="153"/>
        <v>50.691999999999993</v>
      </c>
      <c r="AG34" s="7">
        <f t="shared" si="154"/>
        <v>321.78399999999999</v>
      </c>
      <c r="AH34" s="156"/>
      <c r="AI34" s="4">
        <v>0</v>
      </c>
      <c r="AJ34" s="4"/>
      <c r="AK34" s="4">
        <f t="shared" si="155"/>
        <v>0</v>
      </c>
      <c r="AL34" s="4"/>
      <c r="AM34" s="4"/>
      <c r="AN34" s="6">
        <f t="shared" si="156"/>
        <v>0</v>
      </c>
      <c r="AO34" s="159">
        <v>0</v>
      </c>
      <c r="AP34" s="4">
        <v>0</v>
      </c>
      <c r="AQ34" s="4">
        <f t="shared" si="157"/>
        <v>0</v>
      </c>
      <c r="AR34" s="6">
        <f t="shared" si="158"/>
        <v>0</v>
      </c>
      <c r="AS34" s="7">
        <f t="shared" si="159"/>
        <v>0</v>
      </c>
      <c r="AT34" s="156">
        <v>15</v>
      </c>
      <c r="AU34" s="4">
        <v>1.62</v>
      </c>
      <c r="AV34" s="4">
        <v>4.71</v>
      </c>
      <c r="AW34" s="4">
        <f t="shared" si="160"/>
        <v>24.3</v>
      </c>
      <c r="AX34" s="6">
        <f t="shared" si="161"/>
        <v>70.650000000000006</v>
      </c>
      <c r="AY34" s="12">
        <v>60.1</v>
      </c>
      <c r="AZ34" s="4">
        <v>1.1200000000000001</v>
      </c>
      <c r="BA34" s="4">
        <v>68.900000000000006</v>
      </c>
      <c r="BB34" s="4">
        <v>84.8</v>
      </c>
      <c r="BC34" s="4">
        <v>109.5</v>
      </c>
      <c r="BD34" s="4">
        <v>176.7</v>
      </c>
      <c r="BE34" s="4">
        <f t="shared" si="162"/>
        <v>2.4034999999999997</v>
      </c>
      <c r="BF34" s="4">
        <f t="shared" si="163"/>
        <v>67.312000000000012</v>
      </c>
      <c r="BG34" s="6">
        <f t="shared" si="164"/>
        <v>2.64385</v>
      </c>
      <c r="BH34" s="7">
        <f t="shared" si="165"/>
        <v>144.45034999999999</v>
      </c>
      <c r="BI34" s="27"/>
      <c r="BJ34" s="28"/>
      <c r="BK34" s="29"/>
      <c r="BL34" s="30"/>
      <c r="BM34" s="31"/>
      <c r="BN34" s="28"/>
      <c r="BO34" s="29"/>
      <c r="BP34" s="30"/>
      <c r="BQ34" s="31"/>
      <c r="BR34" s="28"/>
      <c r="BS34" s="29"/>
      <c r="BT34" s="30"/>
      <c r="BU34" s="31"/>
      <c r="BV34" s="28"/>
      <c r="BW34" s="29"/>
      <c r="BX34" s="30"/>
      <c r="BY34" s="31"/>
      <c r="BZ34" s="28"/>
      <c r="CA34" s="29"/>
      <c r="CB34" s="30"/>
      <c r="CD34" s="33">
        <f t="shared" si="166"/>
        <v>0</v>
      </c>
      <c r="CE34" s="17">
        <f t="shared" si="167"/>
        <v>0</v>
      </c>
      <c r="CF34" s="17">
        <f t="shared" si="168"/>
        <v>0</v>
      </c>
      <c r="CG34" s="17">
        <f t="shared" si="169"/>
        <v>0</v>
      </c>
      <c r="CH34" s="17">
        <f t="shared" si="170"/>
        <v>0</v>
      </c>
      <c r="CJ34" s="17">
        <f t="shared" si="171"/>
        <v>0</v>
      </c>
      <c r="CK34" s="17">
        <f t="shared" si="172"/>
        <v>0</v>
      </c>
      <c r="CL34" s="17">
        <f t="shared" si="173"/>
        <v>0</v>
      </c>
      <c r="CM34" s="17">
        <f t="shared" si="174"/>
        <v>0</v>
      </c>
      <c r="CN34" s="17">
        <f t="shared" si="175"/>
        <v>0</v>
      </c>
      <c r="CO34" s="17" t="e">
        <f>#REF!+AG34+AX34+AN34+BH34+#REF!+DP34</f>
        <v>#REF!</v>
      </c>
      <c r="CP34" s="17" t="e">
        <f>CO34*1.259</f>
        <v>#REF!</v>
      </c>
      <c r="CQ34" s="17">
        <f t="shared" si="36"/>
        <v>610.5343499999999</v>
      </c>
      <c r="CR34" s="17">
        <f t="shared" si="37"/>
        <v>631.68514999999991</v>
      </c>
      <c r="CS34" s="17">
        <f t="shared" si="38"/>
        <v>669.90079999999989</v>
      </c>
      <c r="CT34" s="17">
        <f t="shared" si="39"/>
        <v>729.26724999999988</v>
      </c>
      <c r="CU34" s="17">
        <f t="shared" si="40"/>
        <v>890.78244999999981</v>
      </c>
      <c r="CV34" s="17">
        <f>CU34*1.181</f>
        <v>1052.0140734499998</v>
      </c>
      <c r="CW34" s="17">
        <f t="shared" si="41"/>
        <v>40.262</v>
      </c>
      <c r="CX34" s="17">
        <f t="shared" si="176"/>
        <v>0</v>
      </c>
      <c r="CY34" s="33"/>
      <c r="CZ34" s="33"/>
      <c r="DA34" s="17"/>
      <c r="DB34" s="17"/>
      <c r="DC34" s="17"/>
      <c r="DD34" s="15">
        <f t="shared" si="177"/>
        <v>103.2124009722222</v>
      </c>
      <c r="DE34" s="15">
        <f t="shared" si="178"/>
        <v>100.21707986842105</v>
      </c>
      <c r="DF34" s="15">
        <f t="shared" si="179"/>
        <v>97.521290874999977</v>
      </c>
      <c r="DG34" s="15">
        <f t="shared" si="180"/>
        <v>95.082243690476176</v>
      </c>
      <c r="DH34" s="15">
        <f t="shared" si="181"/>
        <v>77.343718712121202</v>
      </c>
      <c r="DI34" s="15"/>
      <c r="DJ34" s="15"/>
      <c r="DK34" s="15"/>
      <c r="DL34" s="15"/>
      <c r="DM34" s="15"/>
      <c r="DO34" s="17"/>
      <c r="DP34" s="17">
        <v>2.2999999999999998</v>
      </c>
      <c r="DQ34" s="32">
        <v>118.1</v>
      </c>
      <c r="DR34" s="32">
        <f t="shared" si="182"/>
        <v>237.38852223611104</v>
      </c>
      <c r="DS34" s="32">
        <f t="shared" si="183"/>
        <v>230.49928369736841</v>
      </c>
      <c r="DT34" s="32">
        <f t="shared" si="184"/>
        <v>224.29896901249992</v>
      </c>
      <c r="DU34" s="32">
        <f t="shared" si="185"/>
        <v>218.68916048809518</v>
      </c>
      <c r="DV34" s="32">
        <f t="shared" si="186"/>
        <v>177.89055303787876</v>
      </c>
      <c r="DW34" s="32">
        <v>130</v>
      </c>
      <c r="DX34" s="32">
        <f t="shared" si="187"/>
        <v>13417.612126388885</v>
      </c>
      <c r="DY34" s="32">
        <f t="shared" si="188"/>
        <v>13028.220382894737</v>
      </c>
      <c r="DZ34" s="32">
        <f t="shared" si="189"/>
        <v>12677.767813749997</v>
      </c>
      <c r="EA34" s="32">
        <f t="shared" si="190"/>
        <v>12360.691679761903</v>
      </c>
      <c r="EB34" s="32">
        <f t="shared" si="191"/>
        <v>10054.683432575755</v>
      </c>
      <c r="ED34" s="15">
        <f t="shared" si="192"/>
        <v>1857.8232174999996</v>
      </c>
      <c r="EE34" s="15">
        <f t="shared" si="193"/>
        <v>1904.1245174999999</v>
      </c>
      <c r="EF34" s="15">
        <f t="shared" si="194"/>
        <v>1950.4258174999995</v>
      </c>
      <c r="EG34" s="15">
        <f t="shared" si="195"/>
        <v>1996.7271174999996</v>
      </c>
      <c r="EH34" s="15">
        <f t="shared" si="196"/>
        <v>2552.3427174999997</v>
      </c>
      <c r="EI34" s="34"/>
      <c r="EJ34" s="35">
        <f t="shared" si="197"/>
        <v>10059.131604166665</v>
      </c>
      <c r="EK34" s="35">
        <f t="shared" si="198"/>
        <v>7991.2437738095241</v>
      </c>
      <c r="EL34" s="35"/>
      <c r="EM34" s="35"/>
      <c r="EN34" s="15">
        <f t="shared" si="64"/>
        <v>74.180575000000005</v>
      </c>
      <c r="EO34" s="15">
        <f t="shared" si="73"/>
        <v>87.145286842105264</v>
      </c>
      <c r="EP34" s="15">
        <f t="shared" si="74"/>
        <v>84.801122499999991</v>
      </c>
      <c r="EQ34" s="15">
        <f t="shared" si="75"/>
        <v>77.377935416666659</v>
      </c>
      <c r="ER34" s="15">
        <f t="shared" si="65"/>
        <v>61.471105952380952</v>
      </c>
      <c r="ES34" s="15"/>
      <c r="ET34" s="15">
        <f t="shared" si="76"/>
        <v>1335.25035</v>
      </c>
      <c r="EU34" s="15">
        <f t="shared" si="77"/>
        <v>1655.76045</v>
      </c>
      <c r="EV34" s="15">
        <f t="shared" si="78"/>
        <v>1696.0224499999999</v>
      </c>
      <c r="EW34" s="15">
        <f t="shared" si="199"/>
        <v>1857.0704499999997</v>
      </c>
      <c r="EX34" s="15">
        <f t="shared" si="200"/>
        <v>2581.7864500000001</v>
      </c>
      <c r="EY34" s="17">
        <f t="shared" si="66"/>
        <v>1335.25035</v>
      </c>
      <c r="EZ34" s="17">
        <f t="shared" si="67"/>
        <v>1396.6631499999999</v>
      </c>
      <c r="FA34" s="17">
        <f t="shared" si="68"/>
        <v>1475.1407999999999</v>
      </c>
      <c r="FB34" s="17">
        <f t="shared" si="69"/>
        <v>1695.5552499999999</v>
      </c>
      <c r="FC34" s="17">
        <f t="shared" si="70"/>
        <v>2581.7864499999996</v>
      </c>
      <c r="FE34" s="17"/>
      <c r="FF34" s="17"/>
      <c r="FG34" s="17"/>
      <c r="FH34" s="17"/>
      <c r="FI34" s="17"/>
    </row>
    <row r="35" spans="1:165">
      <c r="A35" s="48">
        <v>5</v>
      </c>
      <c r="B35" s="19" t="s">
        <v>41</v>
      </c>
      <c r="C35" s="23">
        <v>18</v>
      </c>
      <c r="D35" s="24">
        <v>19</v>
      </c>
      <c r="E35" s="24">
        <v>20</v>
      </c>
      <c r="F35" s="24">
        <v>21</v>
      </c>
      <c r="G35" s="25">
        <v>33</v>
      </c>
      <c r="H35" s="26"/>
      <c r="I35" s="26">
        <f t="shared" si="0"/>
        <v>0</v>
      </c>
      <c r="J35" s="4">
        <f t="shared" si="141"/>
        <v>0</v>
      </c>
      <c r="K35" s="4">
        <f t="shared" si="142"/>
        <v>0</v>
      </c>
      <c r="L35" s="4">
        <f t="shared" si="143"/>
        <v>0</v>
      </c>
      <c r="M35" s="4">
        <f t="shared" si="144"/>
        <v>0</v>
      </c>
      <c r="N35" s="6">
        <f t="shared" si="145"/>
        <v>0</v>
      </c>
      <c r="O35" s="12">
        <v>0</v>
      </c>
      <c r="P35" s="4">
        <f t="shared" si="140"/>
        <v>0</v>
      </c>
      <c r="Q35" s="4">
        <f t="shared" si="6"/>
        <v>0</v>
      </c>
      <c r="R35" s="4">
        <f t="shared" si="146"/>
        <v>0</v>
      </c>
      <c r="S35" s="4">
        <f t="shared" si="147"/>
        <v>0</v>
      </c>
      <c r="T35" s="4">
        <f t="shared" si="148"/>
        <v>0</v>
      </c>
      <c r="U35" s="4">
        <f t="shared" si="149"/>
        <v>0</v>
      </c>
      <c r="V35" s="7">
        <f t="shared" si="150"/>
        <v>0</v>
      </c>
      <c r="W35" s="156">
        <v>8.1999999999999993</v>
      </c>
      <c r="X35" s="4">
        <v>4.91</v>
      </c>
      <c r="Y35" s="4">
        <f t="shared" si="151"/>
        <v>40.262</v>
      </c>
      <c r="Z35" s="156">
        <v>15</v>
      </c>
      <c r="AA35" s="4">
        <v>4.91</v>
      </c>
      <c r="AB35" s="157">
        <f t="shared" si="152"/>
        <v>73.650000000000006</v>
      </c>
      <c r="AC35" s="12">
        <v>7.3</v>
      </c>
      <c r="AD35" s="4">
        <v>44.08</v>
      </c>
      <c r="AE35" s="4" t="e">
        <f>#REF!*AC35</f>
        <v>#REF!</v>
      </c>
      <c r="AF35" s="6">
        <f t="shared" si="153"/>
        <v>50.691999999999993</v>
      </c>
      <c r="AG35" s="7">
        <f t="shared" si="154"/>
        <v>321.78399999999999</v>
      </c>
      <c r="AH35" s="156"/>
      <c r="AI35" s="4">
        <v>0</v>
      </c>
      <c r="AJ35" s="4"/>
      <c r="AK35" s="4">
        <f t="shared" si="155"/>
        <v>0</v>
      </c>
      <c r="AL35" s="4"/>
      <c r="AM35" s="4"/>
      <c r="AN35" s="6">
        <f t="shared" si="156"/>
        <v>0</v>
      </c>
      <c r="AO35" s="159">
        <v>0</v>
      </c>
      <c r="AP35" s="4">
        <v>0</v>
      </c>
      <c r="AQ35" s="4">
        <f t="shared" si="157"/>
        <v>0</v>
      </c>
      <c r="AR35" s="6">
        <f t="shared" si="158"/>
        <v>0</v>
      </c>
      <c r="AS35" s="7">
        <f t="shared" si="159"/>
        <v>0</v>
      </c>
      <c r="AT35" s="156">
        <v>15</v>
      </c>
      <c r="AU35" s="4">
        <v>1.62</v>
      </c>
      <c r="AV35" s="4">
        <v>4.71</v>
      </c>
      <c r="AW35" s="4">
        <f t="shared" si="160"/>
        <v>24.3</v>
      </c>
      <c r="AX35" s="6">
        <f t="shared" si="161"/>
        <v>70.650000000000006</v>
      </c>
      <c r="AY35" s="12">
        <v>60.1</v>
      </c>
      <c r="AZ35" s="4">
        <v>1.1200000000000001</v>
      </c>
      <c r="BA35" s="4">
        <v>68.900000000000006</v>
      </c>
      <c r="BB35" s="4">
        <v>84.8</v>
      </c>
      <c r="BC35" s="4">
        <v>109.5</v>
      </c>
      <c r="BD35" s="4">
        <v>176.7</v>
      </c>
      <c r="BE35" s="4">
        <f t="shared" si="162"/>
        <v>2.4034999999999997</v>
      </c>
      <c r="BF35" s="4">
        <f t="shared" si="163"/>
        <v>67.312000000000012</v>
      </c>
      <c r="BG35" s="6">
        <f t="shared" si="164"/>
        <v>2.64385</v>
      </c>
      <c r="BH35" s="7">
        <f t="shared" si="165"/>
        <v>144.45034999999999</v>
      </c>
      <c r="BI35" s="27"/>
      <c r="BJ35" s="28"/>
      <c r="BK35" s="29"/>
      <c r="BL35" s="30"/>
      <c r="BM35" s="31"/>
      <c r="BN35" s="28"/>
      <c r="BO35" s="29"/>
      <c r="BP35" s="30"/>
      <c r="BQ35" s="31"/>
      <c r="BR35" s="28"/>
      <c r="BS35" s="29"/>
      <c r="BT35" s="30"/>
      <c r="BU35" s="31"/>
      <c r="BV35" s="28"/>
      <c r="BW35" s="29"/>
      <c r="BX35" s="30"/>
      <c r="BY35" s="31"/>
      <c r="BZ35" s="28"/>
      <c r="CA35" s="29"/>
      <c r="CB35" s="30"/>
      <c r="CD35" s="33">
        <f t="shared" si="166"/>
        <v>0</v>
      </c>
      <c r="CE35" s="17">
        <f t="shared" si="167"/>
        <v>0</v>
      </c>
      <c r="CF35" s="17">
        <f t="shared" si="168"/>
        <v>0</v>
      </c>
      <c r="CG35" s="17">
        <f t="shared" si="169"/>
        <v>0</v>
      </c>
      <c r="CH35" s="17">
        <f t="shared" si="170"/>
        <v>0</v>
      </c>
      <c r="CJ35" s="17">
        <f t="shared" si="171"/>
        <v>0</v>
      </c>
      <c r="CK35" s="17">
        <f t="shared" si="172"/>
        <v>0</v>
      </c>
      <c r="CL35" s="17">
        <f t="shared" si="173"/>
        <v>0</v>
      </c>
      <c r="CM35" s="17">
        <f t="shared" si="174"/>
        <v>0</v>
      </c>
      <c r="CN35" s="17">
        <f t="shared" si="175"/>
        <v>0</v>
      </c>
      <c r="CO35" s="17" t="e">
        <f>#REF!+AG35+AX35+AN35+BH35+#REF!+DP35</f>
        <v>#REF!</v>
      </c>
      <c r="CP35" s="17" t="e">
        <f>CO35*1.258</f>
        <v>#REF!</v>
      </c>
      <c r="CQ35" s="17">
        <f t="shared" si="36"/>
        <v>610.5343499999999</v>
      </c>
      <c r="CR35" s="17">
        <f t="shared" si="37"/>
        <v>631.68514999999991</v>
      </c>
      <c r="CS35" s="17">
        <f t="shared" si="38"/>
        <v>669.90079999999989</v>
      </c>
      <c r="CT35" s="17">
        <f t="shared" si="39"/>
        <v>729.26724999999988</v>
      </c>
      <c r="CU35" s="17">
        <f t="shared" si="40"/>
        <v>890.78244999999981</v>
      </c>
      <c r="CV35" s="17">
        <f>CU35*1.184</f>
        <v>1054.6864207999997</v>
      </c>
      <c r="CW35" s="17">
        <f t="shared" si="41"/>
        <v>40.262</v>
      </c>
      <c r="CX35" s="17">
        <f t="shared" si="176"/>
        <v>0</v>
      </c>
      <c r="CY35" s="33"/>
      <c r="CZ35" s="33"/>
      <c r="DA35" s="17"/>
      <c r="DB35" s="17"/>
      <c r="DC35" s="17"/>
      <c r="DD35" s="15">
        <f t="shared" si="177"/>
        <v>103.2124009722222</v>
      </c>
      <c r="DE35" s="15">
        <f t="shared" si="178"/>
        <v>100.21707986842105</v>
      </c>
      <c r="DF35" s="15">
        <f t="shared" si="179"/>
        <v>97.521290874999977</v>
      </c>
      <c r="DG35" s="15">
        <f t="shared" si="180"/>
        <v>95.082243690476176</v>
      </c>
      <c r="DH35" s="15">
        <f t="shared" si="181"/>
        <v>77.343718712121202</v>
      </c>
      <c r="DI35" s="15"/>
      <c r="DJ35" s="15"/>
      <c r="DK35" s="15"/>
      <c r="DL35" s="15"/>
      <c r="DM35" s="15"/>
      <c r="DO35" s="17"/>
      <c r="DP35" s="17">
        <v>2.5</v>
      </c>
      <c r="DQ35" s="32">
        <v>118.4</v>
      </c>
      <c r="DR35" s="32">
        <f t="shared" si="182"/>
        <v>258.03100243055547</v>
      </c>
      <c r="DS35" s="32">
        <f t="shared" si="183"/>
        <v>250.54269967105262</v>
      </c>
      <c r="DT35" s="32">
        <f t="shared" si="184"/>
        <v>243.80322718749994</v>
      </c>
      <c r="DU35" s="32">
        <f t="shared" si="185"/>
        <v>237.70560922619043</v>
      </c>
      <c r="DV35" s="32">
        <f t="shared" si="186"/>
        <v>193.359296780303</v>
      </c>
      <c r="DW35" s="32">
        <v>108</v>
      </c>
      <c r="DX35" s="32">
        <f t="shared" si="187"/>
        <v>11146.939304999998</v>
      </c>
      <c r="DY35" s="32">
        <f t="shared" si="188"/>
        <v>10823.444625789474</v>
      </c>
      <c r="DZ35" s="32">
        <f t="shared" si="189"/>
        <v>10532.299414499998</v>
      </c>
      <c r="EA35" s="32">
        <f t="shared" si="190"/>
        <v>10268.882318571426</v>
      </c>
      <c r="EB35" s="32">
        <f t="shared" si="191"/>
        <v>8353.121620909089</v>
      </c>
      <c r="ED35" s="15">
        <f t="shared" si="192"/>
        <v>1857.8232174999996</v>
      </c>
      <c r="EE35" s="15">
        <f t="shared" si="193"/>
        <v>1904.1245174999999</v>
      </c>
      <c r="EF35" s="15">
        <f t="shared" si="194"/>
        <v>1950.4258174999995</v>
      </c>
      <c r="EG35" s="15">
        <f t="shared" si="195"/>
        <v>1996.7271174999996</v>
      </c>
      <c r="EH35" s="15">
        <f t="shared" si="196"/>
        <v>2552.3427174999997</v>
      </c>
      <c r="EI35" s="34"/>
      <c r="EJ35" s="35">
        <f t="shared" si="197"/>
        <v>8356.8170249999985</v>
      </c>
      <c r="EK35" s="35">
        <f t="shared" si="198"/>
        <v>6638.8794428571427</v>
      </c>
      <c r="EL35" s="35"/>
      <c r="EM35" s="35"/>
      <c r="EN35" s="15">
        <f t="shared" si="64"/>
        <v>74.180575000000005</v>
      </c>
      <c r="EO35" s="15">
        <f t="shared" si="73"/>
        <v>87.145286842105264</v>
      </c>
      <c r="EP35" s="15">
        <f t="shared" si="74"/>
        <v>84.801122499999991</v>
      </c>
      <c r="EQ35" s="15">
        <f t="shared" si="75"/>
        <v>77.377935416666659</v>
      </c>
      <c r="ER35" s="15">
        <f t="shared" si="65"/>
        <v>61.471105952380952</v>
      </c>
      <c r="ES35" s="15"/>
      <c r="ET35" s="15">
        <f t="shared" si="76"/>
        <v>1335.25035</v>
      </c>
      <c r="EU35" s="15">
        <f t="shared" si="77"/>
        <v>1655.76045</v>
      </c>
      <c r="EV35" s="15">
        <f t="shared" si="78"/>
        <v>1696.0224499999999</v>
      </c>
      <c r="EW35" s="15">
        <f t="shared" si="199"/>
        <v>1857.0704499999997</v>
      </c>
      <c r="EX35" s="15">
        <f t="shared" si="200"/>
        <v>2581.7864500000001</v>
      </c>
      <c r="EY35" s="17">
        <f t="shared" si="66"/>
        <v>1335.25035</v>
      </c>
      <c r="EZ35" s="17">
        <f t="shared" si="67"/>
        <v>1396.6631499999999</v>
      </c>
      <c r="FA35" s="17">
        <f t="shared" si="68"/>
        <v>1475.1407999999999</v>
      </c>
      <c r="FB35" s="17">
        <f t="shared" si="69"/>
        <v>1695.5552499999999</v>
      </c>
      <c r="FC35" s="17">
        <f t="shared" si="70"/>
        <v>2581.7864499999996</v>
      </c>
      <c r="FE35" s="17"/>
      <c r="FF35" s="17"/>
      <c r="FG35" s="17"/>
      <c r="FH35" s="17"/>
      <c r="FI35" s="17"/>
    </row>
    <row r="36" spans="1:165">
      <c r="A36" s="48">
        <v>6</v>
      </c>
      <c r="B36" s="19" t="s">
        <v>42</v>
      </c>
      <c r="C36" s="23">
        <v>18</v>
      </c>
      <c r="D36" s="24">
        <v>19</v>
      </c>
      <c r="E36" s="24">
        <v>20</v>
      </c>
      <c r="F36" s="24">
        <v>21</v>
      </c>
      <c r="G36" s="25">
        <v>33</v>
      </c>
      <c r="H36" s="26"/>
      <c r="I36" s="26">
        <f t="shared" si="0"/>
        <v>0</v>
      </c>
      <c r="J36" s="4">
        <f t="shared" si="141"/>
        <v>0</v>
      </c>
      <c r="K36" s="4">
        <f t="shared" si="142"/>
        <v>0</v>
      </c>
      <c r="L36" s="4">
        <f t="shared" si="143"/>
        <v>0</v>
      </c>
      <c r="M36" s="4">
        <f t="shared" si="144"/>
        <v>0</v>
      </c>
      <c r="N36" s="6">
        <f t="shared" si="145"/>
        <v>0</v>
      </c>
      <c r="O36" s="12">
        <v>0</v>
      </c>
      <c r="P36" s="4">
        <f t="shared" si="140"/>
        <v>0</v>
      </c>
      <c r="Q36" s="4">
        <f t="shared" si="6"/>
        <v>0</v>
      </c>
      <c r="R36" s="4">
        <f t="shared" si="146"/>
        <v>0</v>
      </c>
      <c r="S36" s="4">
        <f t="shared" si="147"/>
        <v>0</v>
      </c>
      <c r="T36" s="4">
        <f t="shared" si="148"/>
        <v>0</v>
      </c>
      <c r="U36" s="4">
        <f t="shared" si="149"/>
        <v>0</v>
      </c>
      <c r="V36" s="7">
        <f t="shared" si="150"/>
        <v>0</v>
      </c>
      <c r="W36" s="156">
        <v>8.1999999999999993</v>
      </c>
      <c r="X36" s="4">
        <v>4.91</v>
      </c>
      <c r="Y36" s="4">
        <f t="shared" si="151"/>
        <v>40.262</v>
      </c>
      <c r="Z36" s="156">
        <v>15</v>
      </c>
      <c r="AA36" s="4">
        <v>4.91</v>
      </c>
      <c r="AB36" s="157">
        <f t="shared" si="152"/>
        <v>73.650000000000006</v>
      </c>
      <c r="AC36" s="12">
        <v>7.3</v>
      </c>
      <c r="AD36" s="4">
        <v>44.08</v>
      </c>
      <c r="AE36" s="4" t="e">
        <f>#REF!*AC36</f>
        <v>#REF!</v>
      </c>
      <c r="AF36" s="6">
        <f t="shared" si="153"/>
        <v>50.691999999999993</v>
      </c>
      <c r="AG36" s="7">
        <f t="shared" si="154"/>
        <v>321.78399999999999</v>
      </c>
      <c r="AH36" s="156"/>
      <c r="AI36" s="4">
        <v>0</v>
      </c>
      <c r="AJ36" s="4"/>
      <c r="AK36" s="4">
        <f t="shared" si="155"/>
        <v>0</v>
      </c>
      <c r="AL36" s="4"/>
      <c r="AM36" s="4"/>
      <c r="AN36" s="6">
        <f t="shared" si="156"/>
        <v>0</v>
      </c>
      <c r="AO36" s="159">
        <v>0</v>
      </c>
      <c r="AP36" s="4">
        <v>0</v>
      </c>
      <c r="AQ36" s="4">
        <f t="shared" si="157"/>
        <v>0</v>
      </c>
      <c r="AR36" s="6">
        <f t="shared" si="158"/>
        <v>0</v>
      </c>
      <c r="AS36" s="7">
        <f t="shared" si="159"/>
        <v>0</v>
      </c>
      <c r="AT36" s="156">
        <v>15</v>
      </c>
      <c r="AU36" s="4">
        <v>1.62</v>
      </c>
      <c r="AV36" s="4">
        <v>4.71</v>
      </c>
      <c r="AW36" s="4">
        <f t="shared" si="160"/>
        <v>24.3</v>
      </c>
      <c r="AX36" s="6">
        <f t="shared" si="161"/>
        <v>70.650000000000006</v>
      </c>
      <c r="AY36" s="12">
        <v>60.1</v>
      </c>
      <c r="AZ36" s="4">
        <v>1.1200000000000001</v>
      </c>
      <c r="BA36" s="4">
        <v>68.900000000000006</v>
      </c>
      <c r="BB36" s="4">
        <v>84.8</v>
      </c>
      <c r="BC36" s="4">
        <v>109.5</v>
      </c>
      <c r="BD36" s="4">
        <v>176.7</v>
      </c>
      <c r="BE36" s="4">
        <f t="shared" si="162"/>
        <v>2.4034999999999997</v>
      </c>
      <c r="BF36" s="4">
        <f t="shared" si="163"/>
        <v>67.312000000000012</v>
      </c>
      <c r="BG36" s="6">
        <f t="shared" si="164"/>
        <v>2.64385</v>
      </c>
      <c r="BH36" s="7">
        <f t="shared" si="165"/>
        <v>144.45034999999999</v>
      </c>
      <c r="BI36" s="27"/>
      <c r="BJ36" s="28"/>
      <c r="BK36" s="29"/>
      <c r="BL36" s="30"/>
      <c r="BM36" s="31"/>
      <c r="BN36" s="28"/>
      <c r="BO36" s="29"/>
      <c r="BP36" s="30"/>
      <c r="BQ36" s="31"/>
      <c r="BR36" s="28"/>
      <c r="BS36" s="29"/>
      <c r="BT36" s="30"/>
      <c r="BU36" s="31"/>
      <c r="BV36" s="28"/>
      <c r="BW36" s="29"/>
      <c r="BX36" s="30"/>
      <c r="BY36" s="31"/>
      <c r="BZ36" s="28"/>
      <c r="CA36" s="29"/>
      <c r="CB36" s="30"/>
      <c r="CD36" s="33">
        <f t="shared" si="166"/>
        <v>0</v>
      </c>
      <c r="CE36" s="17">
        <f t="shared" si="167"/>
        <v>0</v>
      </c>
      <c r="CF36" s="17">
        <f t="shared" si="168"/>
        <v>0</v>
      </c>
      <c r="CG36" s="17">
        <f t="shared" si="169"/>
        <v>0</v>
      </c>
      <c r="CH36" s="17">
        <f t="shared" si="170"/>
        <v>0</v>
      </c>
      <c r="CJ36" s="17">
        <f t="shared" si="171"/>
        <v>0</v>
      </c>
      <c r="CK36" s="17">
        <f t="shared" si="172"/>
        <v>0</v>
      </c>
      <c r="CL36" s="17">
        <f t="shared" si="173"/>
        <v>0</v>
      </c>
      <c r="CM36" s="17">
        <f t="shared" si="174"/>
        <v>0</v>
      </c>
      <c r="CN36" s="17">
        <f t="shared" si="175"/>
        <v>0</v>
      </c>
      <c r="CO36" s="17" t="e">
        <f>#REF!+AG36+AX36+AN36+BH36+#REF!+DP36</f>
        <v>#REF!</v>
      </c>
      <c r="CP36" s="17" t="e">
        <f>CO36*1.261</f>
        <v>#REF!</v>
      </c>
      <c r="CQ36" s="17">
        <f t="shared" si="36"/>
        <v>610.5343499999999</v>
      </c>
      <c r="CR36" s="17">
        <f t="shared" si="37"/>
        <v>631.68514999999991</v>
      </c>
      <c r="CS36" s="17">
        <f t="shared" si="38"/>
        <v>669.90079999999989</v>
      </c>
      <c r="CT36" s="17">
        <f t="shared" si="39"/>
        <v>729.26724999999988</v>
      </c>
      <c r="CU36" s="17">
        <f t="shared" si="40"/>
        <v>890.78244999999981</v>
      </c>
      <c r="CV36" s="17">
        <f>CU36*1.17</f>
        <v>1042.2154664999998</v>
      </c>
      <c r="CW36" s="17">
        <f t="shared" si="41"/>
        <v>40.262</v>
      </c>
      <c r="CX36" s="17">
        <f t="shared" si="176"/>
        <v>0</v>
      </c>
      <c r="CY36" s="33"/>
      <c r="CZ36" s="33"/>
      <c r="DA36" s="17"/>
      <c r="DB36" s="17"/>
      <c r="DC36" s="17"/>
      <c r="DD36" s="15">
        <f t="shared" si="177"/>
        <v>103.2124009722222</v>
      </c>
      <c r="DE36" s="15">
        <f t="shared" si="178"/>
        <v>100.21707986842105</v>
      </c>
      <c r="DF36" s="15">
        <f t="shared" si="179"/>
        <v>97.521290874999977</v>
      </c>
      <c r="DG36" s="15">
        <f t="shared" si="180"/>
        <v>95.082243690476176</v>
      </c>
      <c r="DH36" s="15">
        <f t="shared" si="181"/>
        <v>77.343718712121202</v>
      </c>
      <c r="DI36" s="15"/>
      <c r="DJ36" s="15"/>
      <c r="DK36" s="15"/>
      <c r="DL36" s="15"/>
      <c r="DM36" s="15"/>
      <c r="DO36" s="17"/>
      <c r="DP36" s="17">
        <v>2</v>
      </c>
      <c r="DQ36" s="32">
        <v>117</v>
      </c>
      <c r="DR36" s="32">
        <f t="shared" si="182"/>
        <v>206.4248019444444</v>
      </c>
      <c r="DS36" s="32">
        <f t="shared" si="183"/>
        <v>200.4341597368421</v>
      </c>
      <c r="DT36" s="32">
        <f t="shared" si="184"/>
        <v>195.04258174999995</v>
      </c>
      <c r="DU36" s="32">
        <f t="shared" si="185"/>
        <v>190.16448738095235</v>
      </c>
      <c r="DV36" s="32">
        <f t="shared" si="186"/>
        <v>154.6874374242424</v>
      </c>
      <c r="DW36" s="32">
        <v>563</v>
      </c>
      <c r="DX36" s="32">
        <f t="shared" si="187"/>
        <v>58108.581747361095</v>
      </c>
      <c r="DY36" s="32">
        <f t="shared" si="188"/>
        <v>56422.215965921052</v>
      </c>
      <c r="DZ36" s="32">
        <f t="shared" si="189"/>
        <v>54904.486762624991</v>
      </c>
      <c r="EA36" s="32">
        <f t="shared" si="190"/>
        <v>53531.303197738089</v>
      </c>
      <c r="EB36" s="32">
        <f t="shared" si="191"/>
        <v>43544.513634924238</v>
      </c>
      <c r="ED36" s="15">
        <f t="shared" si="192"/>
        <v>1857.8232174999996</v>
      </c>
      <c r="EE36" s="15">
        <f t="shared" si="193"/>
        <v>1904.1245174999999</v>
      </c>
      <c r="EF36" s="15">
        <f t="shared" si="194"/>
        <v>1950.4258174999995</v>
      </c>
      <c r="EG36" s="15">
        <f t="shared" si="195"/>
        <v>1996.7271174999996</v>
      </c>
      <c r="EH36" s="15">
        <f t="shared" si="196"/>
        <v>2552.3427174999997</v>
      </c>
      <c r="EI36" s="34"/>
      <c r="EJ36" s="35">
        <f t="shared" si="197"/>
        <v>43563.777639583328</v>
      </c>
      <c r="EK36" s="35">
        <f t="shared" si="198"/>
        <v>34608.232651190476</v>
      </c>
      <c r="EL36" s="35"/>
      <c r="EM36" s="35"/>
      <c r="EN36" s="15">
        <f t="shared" si="64"/>
        <v>74.180575000000005</v>
      </c>
      <c r="EO36" s="15">
        <f t="shared" si="73"/>
        <v>87.145286842105264</v>
      </c>
      <c r="EP36" s="15">
        <f t="shared" si="74"/>
        <v>84.801122499999991</v>
      </c>
      <c r="EQ36" s="15">
        <f t="shared" si="75"/>
        <v>77.377935416666659</v>
      </c>
      <c r="ER36" s="15">
        <f t="shared" si="65"/>
        <v>61.471105952380952</v>
      </c>
      <c r="ES36" s="15"/>
      <c r="ET36" s="15">
        <f t="shared" si="76"/>
        <v>1335.25035</v>
      </c>
      <c r="EU36" s="15">
        <f t="shared" si="77"/>
        <v>1655.76045</v>
      </c>
      <c r="EV36" s="15">
        <f t="shared" si="78"/>
        <v>1696.0224499999999</v>
      </c>
      <c r="EW36" s="15">
        <f t="shared" si="199"/>
        <v>1857.0704499999997</v>
      </c>
      <c r="EX36" s="15">
        <f t="shared" si="200"/>
        <v>2581.7864500000001</v>
      </c>
      <c r="EY36" s="17">
        <f t="shared" si="66"/>
        <v>1335.25035</v>
      </c>
      <c r="EZ36" s="17">
        <f t="shared" si="67"/>
        <v>1396.6631499999999</v>
      </c>
      <c r="FA36" s="17">
        <f t="shared" si="68"/>
        <v>1475.1407999999999</v>
      </c>
      <c r="FB36" s="17">
        <f t="shared" si="69"/>
        <v>1695.5552499999999</v>
      </c>
      <c r="FC36" s="17">
        <f t="shared" si="70"/>
        <v>2581.7864499999996</v>
      </c>
      <c r="FE36" s="17"/>
      <c r="FF36" s="17"/>
      <c r="FG36" s="17"/>
      <c r="FH36" s="17"/>
      <c r="FI36" s="17"/>
    </row>
    <row r="37" spans="1:165">
      <c r="A37" s="48">
        <v>7</v>
      </c>
      <c r="B37" s="19" t="s">
        <v>43</v>
      </c>
      <c r="C37" s="23">
        <v>18</v>
      </c>
      <c r="D37" s="24">
        <v>19</v>
      </c>
      <c r="E37" s="24">
        <v>20</v>
      </c>
      <c r="F37" s="24">
        <v>21</v>
      </c>
      <c r="G37" s="25">
        <v>33</v>
      </c>
      <c r="H37" s="26"/>
      <c r="I37" s="26">
        <f t="shared" si="0"/>
        <v>0</v>
      </c>
      <c r="J37" s="4">
        <f t="shared" si="141"/>
        <v>0</v>
      </c>
      <c r="K37" s="4">
        <f t="shared" si="142"/>
        <v>0</v>
      </c>
      <c r="L37" s="4">
        <f t="shared" si="143"/>
        <v>0</v>
      </c>
      <c r="M37" s="4">
        <f t="shared" si="144"/>
        <v>0</v>
      </c>
      <c r="N37" s="6">
        <f t="shared" si="145"/>
        <v>0</v>
      </c>
      <c r="O37" s="12">
        <v>0</v>
      </c>
      <c r="P37" s="4">
        <f t="shared" si="140"/>
        <v>0</v>
      </c>
      <c r="Q37" s="4">
        <f t="shared" si="6"/>
        <v>0</v>
      </c>
      <c r="R37" s="4">
        <f t="shared" si="146"/>
        <v>0</v>
      </c>
      <c r="S37" s="4">
        <f t="shared" si="147"/>
        <v>0</v>
      </c>
      <c r="T37" s="4">
        <f t="shared" si="148"/>
        <v>0</v>
      </c>
      <c r="U37" s="4">
        <f t="shared" si="149"/>
        <v>0</v>
      </c>
      <c r="V37" s="7">
        <f t="shared" si="150"/>
        <v>0</v>
      </c>
      <c r="W37" s="156">
        <v>8.1999999999999993</v>
      </c>
      <c r="X37" s="4">
        <v>4.91</v>
      </c>
      <c r="Y37" s="4">
        <f t="shared" si="151"/>
        <v>40.262</v>
      </c>
      <c r="Z37" s="156">
        <v>15</v>
      </c>
      <c r="AA37" s="4">
        <v>4.91</v>
      </c>
      <c r="AB37" s="157">
        <f t="shared" si="152"/>
        <v>73.650000000000006</v>
      </c>
      <c r="AC37" s="12">
        <v>9.1</v>
      </c>
      <c r="AD37" s="4">
        <v>44.08</v>
      </c>
      <c r="AE37" s="4" t="e">
        <f>#REF!*AC37</f>
        <v>#REF!</v>
      </c>
      <c r="AF37" s="6">
        <f t="shared" si="153"/>
        <v>50.691999999999993</v>
      </c>
      <c r="AG37" s="7">
        <f t="shared" si="154"/>
        <v>401.12799999999999</v>
      </c>
      <c r="AH37" s="156">
        <v>9.1</v>
      </c>
      <c r="AI37" s="4">
        <v>10.23</v>
      </c>
      <c r="AJ37" s="59">
        <v>23.17</v>
      </c>
      <c r="AK37" s="4">
        <f t="shared" si="155"/>
        <v>93.093000000000004</v>
      </c>
      <c r="AL37" s="4"/>
      <c r="AM37" s="4"/>
      <c r="AN37" s="6">
        <f t="shared" si="156"/>
        <v>210.84700000000001</v>
      </c>
      <c r="AO37" s="159">
        <v>0.2</v>
      </c>
      <c r="AP37" s="4">
        <v>188.15</v>
      </c>
      <c r="AQ37" s="4">
        <v>289.63</v>
      </c>
      <c r="AR37" s="6">
        <f t="shared" si="158"/>
        <v>318.59300000000002</v>
      </c>
      <c r="AS37" s="7">
        <f t="shared" si="159"/>
        <v>57.926000000000002</v>
      </c>
      <c r="AT37" s="156">
        <v>15</v>
      </c>
      <c r="AU37" s="4">
        <v>1.62</v>
      </c>
      <c r="AV37" s="4">
        <v>4.71</v>
      </c>
      <c r="AW37" s="4">
        <f t="shared" si="160"/>
        <v>24.3</v>
      </c>
      <c r="AX37" s="6">
        <f t="shared" si="161"/>
        <v>70.650000000000006</v>
      </c>
      <c r="AY37" s="12">
        <v>60.1</v>
      </c>
      <c r="AZ37" s="4">
        <v>1.1200000000000001</v>
      </c>
      <c r="BA37" s="4">
        <v>68.900000000000006</v>
      </c>
      <c r="BB37" s="4">
        <v>84.8</v>
      </c>
      <c r="BC37" s="4">
        <v>109.5</v>
      </c>
      <c r="BD37" s="4">
        <v>176.7</v>
      </c>
      <c r="BE37" s="4">
        <f t="shared" si="162"/>
        <v>2.4034999999999997</v>
      </c>
      <c r="BF37" s="4">
        <f t="shared" si="163"/>
        <v>67.312000000000012</v>
      </c>
      <c r="BG37" s="6">
        <f t="shared" si="164"/>
        <v>2.64385</v>
      </c>
      <c r="BH37" s="7">
        <f t="shared" si="165"/>
        <v>144.45034999999999</v>
      </c>
      <c r="BI37" s="27"/>
      <c r="BJ37" s="28"/>
      <c r="BK37" s="29"/>
      <c r="BL37" s="30"/>
      <c r="BM37" s="31"/>
      <c r="BN37" s="28"/>
      <c r="BO37" s="29"/>
      <c r="BP37" s="30"/>
      <c r="BQ37" s="31"/>
      <c r="BR37" s="28"/>
      <c r="BS37" s="29"/>
      <c r="BT37" s="30"/>
      <c r="BU37" s="31"/>
      <c r="BV37" s="28"/>
      <c r="BW37" s="29"/>
      <c r="BX37" s="30"/>
      <c r="BY37" s="31"/>
      <c r="BZ37" s="28"/>
      <c r="CA37" s="29"/>
      <c r="CB37" s="30"/>
      <c r="CD37" s="33">
        <f t="shared" si="166"/>
        <v>289.63</v>
      </c>
      <c r="CE37" s="17">
        <f t="shared" si="167"/>
        <v>231.70400000000001</v>
      </c>
      <c r="CF37" s="17">
        <f t="shared" si="168"/>
        <v>173.77800000000002</v>
      </c>
      <c r="CG37" s="17">
        <f t="shared" si="169"/>
        <v>115.852</v>
      </c>
      <c r="CH37" s="17">
        <f t="shared" si="170"/>
        <v>57.926000000000002</v>
      </c>
      <c r="CJ37" s="17">
        <f t="shared" si="171"/>
        <v>3.2181111111111114</v>
      </c>
      <c r="CK37" s="17">
        <f t="shared" si="172"/>
        <v>3.0487368421052632</v>
      </c>
      <c r="CL37" s="17">
        <f t="shared" si="173"/>
        <v>2.8963000000000005</v>
      </c>
      <c r="CM37" s="17">
        <f t="shared" si="174"/>
        <v>2.7583809523809526</v>
      </c>
      <c r="CN37" s="17">
        <f t="shared" si="175"/>
        <v>1.7553333333333334</v>
      </c>
      <c r="CO37" s="17" t="e">
        <f>#REF!+AG37+AX37+AN37+BH37+#REF!+DP37</f>
        <v>#REF!</v>
      </c>
      <c r="CP37" s="17" t="e">
        <f>CO37*1.26</f>
        <v>#REF!</v>
      </c>
      <c r="CQ37" s="17">
        <f t="shared" si="36"/>
        <v>958.65134999999998</v>
      </c>
      <c r="CR37" s="17">
        <f t="shared" si="37"/>
        <v>979.80214999999998</v>
      </c>
      <c r="CS37" s="17">
        <f t="shared" si="38"/>
        <v>1018.0178</v>
      </c>
      <c r="CT37" s="17">
        <f t="shared" si="39"/>
        <v>1077.3842500000001</v>
      </c>
      <c r="CU37" s="17">
        <f t="shared" si="40"/>
        <v>1238.8994499999999</v>
      </c>
      <c r="CV37" s="17">
        <f>CU37*1.178</f>
        <v>1459.4235520999998</v>
      </c>
      <c r="CW37" s="17">
        <f t="shared" si="41"/>
        <v>40.262</v>
      </c>
      <c r="CX37" s="17">
        <f t="shared" si="176"/>
        <v>0</v>
      </c>
      <c r="CY37" s="33"/>
      <c r="CZ37" s="33"/>
      <c r="DA37" s="17"/>
      <c r="DB37" s="17"/>
      <c r="DC37" s="17"/>
      <c r="DD37" s="15">
        <f t="shared" si="177"/>
        <v>125.45320930555553</v>
      </c>
      <c r="DE37" s="15">
        <f t="shared" si="178"/>
        <v>121.28731934210525</v>
      </c>
      <c r="DF37" s="15">
        <f t="shared" si="179"/>
        <v>117.53801837499998</v>
      </c>
      <c r="DG37" s="15">
        <f t="shared" si="180"/>
        <v>114.14579369047618</v>
      </c>
      <c r="DH37" s="15">
        <f t="shared" si="181"/>
        <v>89.475068712121214</v>
      </c>
      <c r="DI37" s="15"/>
      <c r="DJ37" s="15"/>
      <c r="DK37" s="15"/>
      <c r="DL37" s="15"/>
      <c r="DM37" s="15"/>
      <c r="DO37" s="17"/>
      <c r="DP37" s="17">
        <v>14.7</v>
      </c>
      <c r="DQ37" s="32">
        <v>117.8</v>
      </c>
      <c r="DR37" s="32">
        <f t="shared" si="182"/>
        <v>1844.1621767916663</v>
      </c>
      <c r="DS37" s="32">
        <f t="shared" si="183"/>
        <v>1782.923594328947</v>
      </c>
      <c r="DT37" s="32">
        <f t="shared" si="184"/>
        <v>1727.8088701124996</v>
      </c>
      <c r="DU37" s="32">
        <f t="shared" si="185"/>
        <v>1677.9431672499998</v>
      </c>
      <c r="DV37" s="32">
        <f t="shared" si="186"/>
        <v>1315.2835100681818</v>
      </c>
      <c r="DW37" s="32">
        <v>1113</v>
      </c>
      <c r="DX37" s="32">
        <f t="shared" si="187"/>
        <v>139629.42195708331</v>
      </c>
      <c r="DY37" s="32">
        <f t="shared" si="188"/>
        <v>134992.78642776315</v>
      </c>
      <c r="DZ37" s="32">
        <f t="shared" si="189"/>
        <v>130819.81445137497</v>
      </c>
      <c r="EA37" s="32">
        <f t="shared" si="190"/>
        <v>127044.26837749999</v>
      </c>
      <c r="EB37" s="32">
        <f t="shared" si="191"/>
        <v>99585.751476590915</v>
      </c>
      <c r="ED37" s="15">
        <f t="shared" si="192"/>
        <v>2258.1577674999994</v>
      </c>
      <c r="EE37" s="15">
        <f t="shared" si="193"/>
        <v>2304.4590674999999</v>
      </c>
      <c r="EF37" s="15">
        <f t="shared" si="194"/>
        <v>2350.7603674999996</v>
      </c>
      <c r="EG37" s="15">
        <f t="shared" si="195"/>
        <v>2397.0616674999997</v>
      </c>
      <c r="EH37" s="15">
        <f t="shared" si="196"/>
        <v>2952.6772675000002</v>
      </c>
      <c r="EI37" s="34"/>
      <c r="EJ37" s="35">
        <f t="shared" si="197"/>
        <v>102265.56799375001</v>
      </c>
      <c r="EK37" s="35">
        <f t="shared" si="198"/>
        <v>77642.441424999997</v>
      </c>
      <c r="EL37" s="35"/>
      <c r="EM37" s="35"/>
      <c r="EN37" s="15">
        <f t="shared" si="64"/>
        <v>93.520408333333336</v>
      </c>
      <c r="EO37" s="15">
        <f t="shared" si="73"/>
        <v>105.46723421052631</v>
      </c>
      <c r="EP37" s="15">
        <f t="shared" si="74"/>
        <v>102.20697249999999</v>
      </c>
      <c r="EQ37" s="15">
        <f t="shared" si="75"/>
        <v>91.882810416666672</v>
      </c>
      <c r="ER37" s="15">
        <f t="shared" si="65"/>
        <v>69.759605952380952</v>
      </c>
      <c r="ES37" s="15"/>
      <c r="ET37" s="15">
        <f t="shared" si="76"/>
        <v>1683.36735</v>
      </c>
      <c r="EU37" s="15">
        <f t="shared" si="77"/>
        <v>2003.87745</v>
      </c>
      <c r="EV37" s="15">
        <f t="shared" si="78"/>
        <v>2044.1394499999999</v>
      </c>
      <c r="EW37" s="15">
        <f t="shared" si="199"/>
        <v>2205.1874500000004</v>
      </c>
      <c r="EX37" s="15">
        <f t="shared" si="200"/>
        <v>2929.9034499999998</v>
      </c>
      <c r="EY37" s="17">
        <f t="shared" si="66"/>
        <v>1683.36735</v>
      </c>
      <c r="EZ37" s="17">
        <f t="shared" si="67"/>
        <v>1744.78015</v>
      </c>
      <c r="FA37" s="17">
        <f t="shared" si="68"/>
        <v>1823.2577999999999</v>
      </c>
      <c r="FB37" s="17">
        <f t="shared" si="69"/>
        <v>2043.6722500000001</v>
      </c>
      <c r="FC37" s="17">
        <f t="shared" si="70"/>
        <v>2929.9034499999998</v>
      </c>
      <c r="FE37" s="17"/>
      <c r="FF37" s="17"/>
      <c r="FG37" s="17"/>
      <c r="FH37" s="17"/>
      <c r="FI37" s="17"/>
    </row>
    <row r="38" spans="1:165">
      <c r="A38" s="48">
        <v>8</v>
      </c>
      <c r="B38" s="19" t="s">
        <v>44</v>
      </c>
      <c r="C38" s="23">
        <v>18</v>
      </c>
      <c r="D38" s="24">
        <v>19</v>
      </c>
      <c r="E38" s="24">
        <v>20</v>
      </c>
      <c r="F38" s="24">
        <v>21</v>
      </c>
      <c r="G38" s="25">
        <v>33</v>
      </c>
      <c r="H38" s="26"/>
      <c r="I38" s="26">
        <f t="shared" si="0"/>
        <v>0</v>
      </c>
      <c r="J38" s="4">
        <f t="shared" si="141"/>
        <v>0</v>
      </c>
      <c r="K38" s="4">
        <f t="shared" si="142"/>
        <v>0</v>
      </c>
      <c r="L38" s="4">
        <f t="shared" si="143"/>
        <v>0</v>
      </c>
      <c r="M38" s="4">
        <f t="shared" si="144"/>
        <v>0</v>
      </c>
      <c r="N38" s="6">
        <f t="shared" si="145"/>
        <v>0</v>
      </c>
      <c r="O38" s="12">
        <v>0</v>
      </c>
      <c r="P38" s="4">
        <f t="shared" si="140"/>
        <v>0</v>
      </c>
      <c r="Q38" s="4">
        <f t="shared" si="6"/>
        <v>0</v>
      </c>
      <c r="R38" s="4">
        <f t="shared" si="146"/>
        <v>0</v>
      </c>
      <c r="S38" s="4">
        <f t="shared" si="147"/>
        <v>0</v>
      </c>
      <c r="T38" s="4">
        <f t="shared" si="148"/>
        <v>0</v>
      </c>
      <c r="U38" s="4">
        <f t="shared" si="149"/>
        <v>0</v>
      </c>
      <c r="V38" s="7">
        <f t="shared" si="150"/>
        <v>0</v>
      </c>
      <c r="W38" s="156">
        <v>8.1999999999999993</v>
      </c>
      <c r="X38" s="4">
        <v>4.91</v>
      </c>
      <c r="Y38" s="4">
        <f t="shared" si="151"/>
        <v>40.262</v>
      </c>
      <c r="Z38" s="156">
        <v>15</v>
      </c>
      <c r="AA38" s="4">
        <v>4.91</v>
      </c>
      <c r="AB38" s="157">
        <f t="shared" si="152"/>
        <v>73.650000000000006</v>
      </c>
      <c r="AC38" s="12">
        <v>7.3</v>
      </c>
      <c r="AD38" s="4">
        <v>44.08</v>
      </c>
      <c r="AE38" s="4" t="e">
        <f>#REF!*AC38</f>
        <v>#REF!</v>
      </c>
      <c r="AF38" s="6">
        <f t="shared" si="153"/>
        <v>50.691999999999993</v>
      </c>
      <c r="AG38" s="7">
        <f t="shared" si="154"/>
        <v>321.78399999999999</v>
      </c>
      <c r="AH38" s="156"/>
      <c r="AI38" s="4">
        <v>0</v>
      </c>
      <c r="AJ38" s="4"/>
      <c r="AK38" s="4">
        <f t="shared" si="155"/>
        <v>0</v>
      </c>
      <c r="AL38" s="4"/>
      <c r="AM38" s="4"/>
      <c r="AN38" s="6">
        <f t="shared" si="156"/>
        <v>0</v>
      </c>
      <c r="AO38" s="159">
        <v>0</v>
      </c>
      <c r="AP38" s="4">
        <v>0</v>
      </c>
      <c r="AQ38" s="4">
        <f>AP38*1.193</f>
        <v>0</v>
      </c>
      <c r="AR38" s="6">
        <f t="shared" si="158"/>
        <v>0</v>
      </c>
      <c r="AS38" s="7">
        <f t="shared" si="159"/>
        <v>0</v>
      </c>
      <c r="AT38" s="156">
        <v>15</v>
      </c>
      <c r="AU38" s="4">
        <v>1.62</v>
      </c>
      <c r="AV38" s="4">
        <v>4.71</v>
      </c>
      <c r="AW38" s="4">
        <f t="shared" si="160"/>
        <v>24.3</v>
      </c>
      <c r="AX38" s="6">
        <f t="shared" si="161"/>
        <v>70.650000000000006</v>
      </c>
      <c r="AY38" s="12">
        <v>60.1</v>
      </c>
      <c r="AZ38" s="4">
        <v>1.1200000000000001</v>
      </c>
      <c r="BA38" s="4">
        <v>68.900000000000006</v>
      </c>
      <c r="BB38" s="4">
        <v>84.8</v>
      </c>
      <c r="BC38" s="4">
        <v>109.5</v>
      </c>
      <c r="BD38" s="4">
        <v>176.7</v>
      </c>
      <c r="BE38" s="4">
        <f t="shared" si="162"/>
        <v>2.4034999999999997</v>
      </c>
      <c r="BF38" s="4">
        <f t="shared" si="163"/>
        <v>67.312000000000012</v>
      </c>
      <c r="BG38" s="6">
        <f t="shared" si="164"/>
        <v>2.64385</v>
      </c>
      <c r="BH38" s="7">
        <f t="shared" si="165"/>
        <v>144.45034999999999</v>
      </c>
      <c r="BI38" s="27"/>
      <c r="BJ38" s="28"/>
      <c r="BK38" s="29"/>
      <c r="BL38" s="30"/>
      <c r="BM38" s="31"/>
      <c r="BN38" s="28"/>
      <c r="BO38" s="29"/>
      <c r="BP38" s="30"/>
      <c r="BQ38" s="31"/>
      <c r="BR38" s="28"/>
      <c r="BS38" s="29"/>
      <c r="BT38" s="30"/>
      <c r="BU38" s="31"/>
      <c r="BV38" s="28"/>
      <c r="BW38" s="29"/>
      <c r="BX38" s="30"/>
      <c r="BY38" s="31"/>
      <c r="BZ38" s="28"/>
      <c r="CA38" s="29"/>
      <c r="CB38" s="30"/>
      <c r="CD38" s="33">
        <f t="shared" si="166"/>
        <v>0</v>
      </c>
      <c r="CE38" s="17">
        <f t="shared" si="167"/>
        <v>0</v>
      </c>
      <c r="CF38" s="17">
        <f t="shared" si="168"/>
        <v>0</v>
      </c>
      <c r="CG38" s="17">
        <f t="shared" si="169"/>
        <v>0</v>
      </c>
      <c r="CH38" s="17">
        <f t="shared" si="170"/>
        <v>0</v>
      </c>
      <c r="CJ38" s="17">
        <f t="shared" si="171"/>
        <v>0</v>
      </c>
      <c r="CK38" s="17">
        <f t="shared" si="172"/>
        <v>0</v>
      </c>
      <c r="CL38" s="17">
        <f t="shared" si="173"/>
        <v>0</v>
      </c>
      <c r="CM38" s="17">
        <f t="shared" si="174"/>
        <v>0</v>
      </c>
      <c r="CN38" s="17">
        <f t="shared" si="175"/>
        <v>0</v>
      </c>
      <c r="CO38" s="17" t="e">
        <f>#REF!+AG38+AX38+AN38+BH38+#REF!+DP38</f>
        <v>#REF!</v>
      </c>
      <c r="CP38" s="17" t="e">
        <f>CO38*1.259</f>
        <v>#REF!</v>
      </c>
      <c r="CQ38" s="17">
        <f t="shared" si="36"/>
        <v>610.5343499999999</v>
      </c>
      <c r="CR38" s="17">
        <f t="shared" si="37"/>
        <v>631.68514999999991</v>
      </c>
      <c r="CS38" s="17">
        <f t="shared" si="38"/>
        <v>669.90079999999989</v>
      </c>
      <c r="CT38" s="17">
        <f t="shared" si="39"/>
        <v>729.26724999999988</v>
      </c>
      <c r="CU38" s="17">
        <f t="shared" si="40"/>
        <v>890.78244999999981</v>
      </c>
      <c r="CV38" s="17">
        <f>CU38*1.186</f>
        <v>1056.4679856999996</v>
      </c>
      <c r="CW38" s="17">
        <f t="shared" si="41"/>
        <v>40.262</v>
      </c>
      <c r="CX38" s="17">
        <f t="shared" si="176"/>
        <v>0</v>
      </c>
      <c r="CY38" s="33"/>
      <c r="CZ38" s="33"/>
      <c r="DA38" s="17"/>
      <c r="DB38" s="17"/>
      <c r="DC38" s="17"/>
      <c r="DD38" s="15">
        <f t="shared" si="177"/>
        <v>103.2124009722222</v>
      </c>
      <c r="DE38" s="15">
        <f t="shared" si="178"/>
        <v>100.21707986842105</v>
      </c>
      <c r="DF38" s="15">
        <f t="shared" si="179"/>
        <v>97.521290874999977</v>
      </c>
      <c r="DG38" s="15">
        <f t="shared" si="180"/>
        <v>95.082243690476176</v>
      </c>
      <c r="DH38" s="15">
        <f t="shared" si="181"/>
        <v>77.343718712121202</v>
      </c>
      <c r="DI38" s="15"/>
      <c r="DJ38" s="15"/>
      <c r="DK38" s="15"/>
      <c r="DL38" s="15"/>
      <c r="DM38" s="15"/>
      <c r="DO38" s="17"/>
      <c r="DP38" s="17">
        <v>2</v>
      </c>
      <c r="DQ38" s="32">
        <v>118.6</v>
      </c>
      <c r="DR38" s="32">
        <f t="shared" si="182"/>
        <v>206.4248019444444</v>
      </c>
      <c r="DS38" s="32">
        <f t="shared" si="183"/>
        <v>200.4341597368421</v>
      </c>
      <c r="DT38" s="32">
        <f t="shared" si="184"/>
        <v>195.04258174999995</v>
      </c>
      <c r="DU38" s="32">
        <f t="shared" si="185"/>
        <v>190.16448738095235</v>
      </c>
      <c r="DV38" s="32">
        <f t="shared" si="186"/>
        <v>154.6874374242424</v>
      </c>
      <c r="DW38" s="32">
        <v>236</v>
      </c>
      <c r="DX38" s="32">
        <f t="shared" si="187"/>
        <v>24358.126629444439</v>
      </c>
      <c r="DY38" s="32">
        <f t="shared" si="188"/>
        <v>23651.230848947369</v>
      </c>
      <c r="DZ38" s="32">
        <f t="shared" si="189"/>
        <v>23015.024646499995</v>
      </c>
      <c r="EA38" s="32">
        <f t="shared" si="190"/>
        <v>22439.409510952377</v>
      </c>
      <c r="EB38" s="32">
        <f t="shared" si="191"/>
        <v>18253.117616060605</v>
      </c>
      <c r="ED38" s="15">
        <f t="shared" si="192"/>
        <v>1857.8232174999996</v>
      </c>
      <c r="EE38" s="15">
        <f t="shared" si="193"/>
        <v>1904.1245174999999</v>
      </c>
      <c r="EF38" s="15">
        <f t="shared" si="194"/>
        <v>1950.4258174999995</v>
      </c>
      <c r="EG38" s="15">
        <f t="shared" si="195"/>
        <v>1996.7271174999996</v>
      </c>
      <c r="EH38" s="15">
        <f t="shared" si="196"/>
        <v>2552.3427174999997</v>
      </c>
      <c r="EI38" s="34"/>
      <c r="EJ38" s="35">
        <f t="shared" si="197"/>
        <v>18261.192758333331</v>
      </c>
      <c r="EK38" s="35">
        <f t="shared" si="198"/>
        <v>14507.181004761906</v>
      </c>
      <c r="EL38" s="35"/>
      <c r="EM38" s="35"/>
      <c r="EN38" s="15">
        <f t="shared" si="64"/>
        <v>74.180575000000005</v>
      </c>
      <c r="EO38" s="15">
        <f t="shared" si="73"/>
        <v>87.145286842105264</v>
      </c>
      <c r="EP38" s="15">
        <f t="shared" si="74"/>
        <v>84.801122499999991</v>
      </c>
      <c r="EQ38" s="15">
        <f t="shared" si="75"/>
        <v>77.377935416666659</v>
      </c>
      <c r="ER38" s="15">
        <f t="shared" si="65"/>
        <v>61.471105952380952</v>
      </c>
      <c r="ES38" s="15"/>
      <c r="ET38" s="15">
        <f t="shared" si="76"/>
        <v>1335.25035</v>
      </c>
      <c r="EU38" s="15">
        <f t="shared" si="77"/>
        <v>1655.76045</v>
      </c>
      <c r="EV38" s="15">
        <f t="shared" si="78"/>
        <v>1696.0224499999999</v>
      </c>
      <c r="EW38" s="15">
        <f t="shared" si="199"/>
        <v>1857.0704499999997</v>
      </c>
      <c r="EX38" s="15">
        <f t="shared" si="200"/>
        <v>2581.7864500000001</v>
      </c>
      <c r="EY38" s="17">
        <f t="shared" si="66"/>
        <v>1335.25035</v>
      </c>
      <c r="EZ38" s="17">
        <f t="shared" si="67"/>
        <v>1396.6631499999999</v>
      </c>
      <c r="FA38" s="17">
        <f t="shared" si="68"/>
        <v>1475.1407999999999</v>
      </c>
      <c r="FB38" s="17">
        <f t="shared" si="69"/>
        <v>1695.5552499999999</v>
      </c>
      <c r="FC38" s="17">
        <f t="shared" si="70"/>
        <v>2581.7864499999996</v>
      </c>
      <c r="FE38" s="17"/>
      <c r="FF38" s="17"/>
      <c r="FG38" s="17"/>
      <c r="FH38" s="17"/>
      <c r="FI38" s="17"/>
    </row>
    <row r="39" spans="1:165">
      <c r="A39" s="48">
        <v>9</v>
      </c>
      <c r="B39" s="19" t="s">
        <v>45</v>
      </c>
      <c r="C39" s="23">
        <v>18</v>
      </c>
      <c r="D39" s="24">
        <v>19</v>
      </c>
      <c r="E39" s="24">
        <v>20</v>
      </c>
      <c r="F39" s="24">
        <v>21</v>
      </c>
      <c r="G39" s="25">
        <v>33</v>
      </c>
      <c r="H39" s="26"/>
      <c r="I39" s="26">
        <f t="shared" si="0"/>
        <v>0</v>
      </c>
      <c r="J39" s="4">
        <f t="shared" si="141"/>
        <v>0</v>
      </c>
      <c r="K39" s="4">
        <f t="shared" si="142"/>
        <v>0</v>
      </c>
      <c r="L39" s="4">
        <f t="shared" si="143"/>
        <v>0</v>
      </c>
      <c r="M39" s="4">
        <f t="shared" si="144"/>
        <v>0</v>
      </c>
      <c r="N39" s="6">
        <f t="shared" si="145"/>
        <v>0</v>
      </c>
      <c r="O39" s="12">
        <v>0</v>
      </c>
      <c r="P39" s="4">
        <f t="shared" si="140"/>
        <v>0</v>
      </c>
      <c r="Q39" s="4">
        <f t="shared" si="6"/>
        <v>0</v>
      </c>
      <c r="R39" s="4">
        <f t="shared" si="146"/>
        <v>0</v>
      </c>
      <c r="S39" s="4">
        <f t="shared" si="147"/>
        <v>0</v>
      </c>
      <c r="T39" s="4">
        <f t="shared" si="148"/>
        <v>0</v>
      </c>
      <c r="U39" s="4">
        <f t="shared" si="149"/>
        <v>0</v>
      </c>
      <c r="V39" s="7">
        <f t="shared" si="150"/>
        <v>0</v>
      </c>
      <c r="W39" s="156">
        <v>8.1999999999999993</v>
      </c>
      <c r="X39" s="4">
        <v>4.91</v>
      </c>
      <c r="Y39" s="4">
        <f t="shared" si="151"/>
        <v>40.262</v>
      </c>
      <c r="Z39" s="156">
        <v>15</v>
      </c>
      <c r="AA39" s="4">
        <v>4.91</v>
      </c>
      <c r="AB39" s="157">
        <f t="shared" si="152"/>
        <v>73.650000000000006</v>
      </c>
      <c r="AC39" s="12">
        <v>7.3</v>
      </c>
      <c r="AD39" s="4">
        <v>44.08</v>
      </c>
      <c r="AE39" s="4" t="e">
        <f>#REF!*AC39</f>
        <v>#REF!</v>
      </c>
      <c r="AF39" s="6">
        <f t="shared" si="153"/>
        <v>50.691999999999993</v>
      </c>
      <c r="AG39" s="7">
        <f t="shared" si="154"/>
        <v>321.78399999999999</v>
      </c>
      <c r="AH39" s="156"/>
      <c r="AI39" s="4">
        <v>0</v>
      </c>
      <c r="AJ39" s="4"/>
      <c r="AK39" s="4">
        <f t="shared" si="155"/>
        <v>0</v>
      </c>
      <c r="AL39" s="4"/>
      <c r="AM39" s="4"/>
      <c r="AN39" s="6">
        <f t="shared" si="156"/>
        <v>0</v>
      </c>
      <c r="AO39" s="159">
        <v>0</v>
      </c>
      <c r="AP39" s="4">
        <v>0</v>
      </c>
      <c r="AQ39" s="4">
        <f>AP39*1.193</f>
        <v>0</v>
      </c>
      <c r="AR39" s="6">
        <f t="shared" si="158"/>
        <v>0</v>
      </c>
      <c r="AS39" s="7">
        <f t="shared" si="159"/>
        <v>0</v>
      </c>
      <c r="AT39" s="156">
        <v>15</v>
      </c>
      <c r="AU39" s="4">
        <v>1.62</v>
      </c>
      <c r="AV39" s="4">
        <v>4.71</v>
      </c>
      <c r="AW39" s="4">
        <f t="shared" si="160"/>
        <v>24.3</v>
      </c>
      <c r="AX39" s="6">
        <f t="shared" si="161"/>
        <v>70.650000000000006</v>
      </c>
      <c r="AY39" s="12">
        <v>65</v>
      </c>
      <c r="AZ39" s="4">
        <v>1.1200000000000001</v>
      </c>
      <c r="BA39" s="4">
        <v>74.599999999999994</v>
      </c>
      <c r="BB39" s="4">
        <v>91.8</v>
      </c>
      <c r="BC39" s="4">
        <v>118.5</v>
      </c>
      <c r="BD39" s="4">
        <v>191.2</v>
      </c>
      <c r="BE39" s="4">
        <f t="shared" si="162"/>
        <v>2.4034999999999997</v>
      </c>
      <c r="BF39" s="4">
        <f t="shared" si="163"/>
        <v>72.800000000000011</v>
      </c>
      <c r="BG39" s="6">
        <f t="shared" si="164"/>
        <v>2.64385</v>
      </c>
      <c r="BH39" s="7">
        <f t="shared" si="165"/>
        <v>156.22749999999999</v>
      </c>
      <c r="BI39" s="27"/>
      <c r="BJ39" s="28"/>
      <c r="BK39" s="29"/>
      <c r="BL39" s="30"/>
      <c r="BM39" s="31"/>
      <c r="BN39" s="28"/>
      <c r="BO39" s="29"/>
      <c r="BP39" s="30"/>
      <c r="BQ39" s="31"/>
      <c r="BR39" s="28"/>
      <c r="BS39" s="29"/>
      <c r="BT39" s="30"/>
      <c r="BU39" s="31"/>
      <c r="BV39" s="28"/>
      <c r="BW39" s="29"/>
      <c r="BX39" s="30"/>
      <c r="BY39" s="31"/>
      <c r="BZ39" s="28"/>
      <c r="CA39" s="29"/>
      <c r="CB39" s="30"/>
      <c r="CD39" s="33">
        <f t="shared" si="166"/>
        <v>0</v>
      </c>
      <c r="CE39" s="17">
        <f t="shared" si="167"/>
        <v>0</v>
      </c>
      <c r="CF39" s="17">
        <f t="shared" si="168"/>
        <v>0</v>
      </c>
      <c r="CG39" s="17">
        <f t="shared" si="169"/>
        <v>0</v>
      </c>
      <c r="CH39" s="17">
        <f t="shared" si="170"/>
        <v>0</v>
      </c>
      <c r="CJ39" s="17">
        <f t="shared" si="171"/>
        <v>0</v>
      </c>
      <c r="CK39" s="17">
        <f t="shared" si="172"/>
        <v>0</v>
      </c>
      <c r="CL39" s="17">
        <f t="shared" si="173"/>
        <v>0</v>
      </c>
      <c r="CM39" s="17">
        <f t="shared" si="174"/>
        <v>0</v>
      </c>
      <c r="CN39" s="17">
        <f t="shared" si="175"/>
        <v>0</v>
      </c>
      <c r="CO39" s="17" t="e">
        <f>#REF!+AG39+AX39+AN39+BH39+#REF!+DP39</f>
        <v>#REF!</v>
      </c>
      <c r="CP39" s="17" t="e">
        <f>CO39*1.26</f>
        <v>#REF!</v>
      </c>
      <c r="CQ39" s="17">
        <f t="shared" si="36"/>
        <v>622.31149999999991</v>
      </c>
      <c r="CR39" s="17">
        <f t="shared" si="37"/>
        <v>645.38509999999997</v>
      </c>
      <c r="CS39" s="17">
        <f t="shared" si="38"/>
        <v>686.72529999999995</v>
      </c>
      <c r="CT39" s="17">
        <f t="shared" si="39"/>
        <v>750.89874999999984</v>
      </c>
      <c r="CU39" s="17">
        <f t="shared" si="40"/>
        <v>925.63319999999987</v>
      </c>
      <c r="CV39" s="17">
        <f>CU39*1.179</f>
        <v>1091.3215427999999</v>
      </c>
      <c r="CW39" s="17">
        <f t="shared" si="41"/>
        <v>40.262</v>
      </c>
      <c r="CX39" s="17">
        <f t="shared" si="176"/>
        <v>0</v>
      </c>
      <c r="CY39" s="33"/>
      <c r="CZ39" s="33"/>
      <c r="DA39" s="17"/>
      <c r="DB39" s="17"/>
      <c r="DC39" s="17"/>
      <c r="DD39" s="15">
        <f t="shared" si="177"/>
        <v>105.43897666666665</v>
      </c>
      <c r="DE39" s="15">
        <f t="shared" si="178"/>
        <v>102.32646736842105</v>
      </c>
      <c r="DF39" s="15">
        <f t="shared" si="179"/>
        <v>99.525208999999975</v>
      </c>
      <c r="DG39" s="15">
        <f t="shared" si="180"/>
        <v>96.990737142857128</v>
      </c>
      <c r="DH39" s="15">
        <f t="shared" si="181"/>
        <v>78.558214545454533</v>
      </c>
      <c r="DI39" s="15"/>
      <c r="DJ39" s="15"/>
      <c r="DK39" s="15"/>
      <c r="DL39" s="15"/>
      <c r="DM39" s="15"/>
      <c r="DO39" s="17"/>
      <c r="DP39" s="17">
        <v>1.5</v>
      </c>
      <c r="DQ39" s="32">
        <v>117.9</v>
      </c>
      <c r="DR39" s="32">
        <f t="shared" si="182"/>
        <v>158.15846499999998</v>
      </c>
      <c r="DS39" s="32">
        <f t="shared" si="183"/>
        <v>153.48970105263157</v>
      </c>
      <c r="DT39" s="32">
        <f t="shared" si="184"/>
        <v>149.28781349999997</v>
      </c>
      <c r="DU39" s="32">
        <f t="shared" si="185"/>
        <v>145.48610571428569</v>
      </c>
      <c r="DV39" s="32">
        <f t="shared" si="186"/>
        <v>117.83732181818181</v>
      </c>
      <c r="DW39" s="32">
        <v>52</v>
      </c>
      <c r="DX39" s="32">
        <f t="shared" si="187"/>
        <v>5482.8267866666656</v>
      </c>
      <c r="DY39" s="32">
        <f t="shared" si="188"/>
        <v>5320.976303157895</v>
      </c>
      <c r="DZ39" s="32">
        <f t="shared" si="189"/>
        <v>5175.3108679999987</v>
      </c>
      <c r="EA39" s="32">
        <f t="shared" si="190"/>
        <v>5043.5183314285705</v>
      </c>
      <c r="EB39" s="32">
        <f t="shared" si="191"/>
        <v>4085.0271563636356</v>
      </c>
      <c r="ED39" s="15">
        <f t="shared" si="192"/>
        <v>1897.9015799999997</v>
      </c>
      <c r="EE39" s="15">
        <f t="shared" si="193"/>
        <v>1944.2028799999998</v>
      </c>
      <c r="EF39" s="15">
        <f t="shared" si="194"/>
        <v>1990.5041799999995</v>
      </c>
      <c r="EG39" s="15">
        <f t="shared" si="195"/>
        <v>2036.8054799999998</v>
      </c>
      <c r="EH39" s="15">
        <f t="shared" si="196"/>
        <v>2592.4210799999996</v>
      </c>
      <c r="EI39" s="34"/>
      <c r="EJ39" s="35">
        <f t="shared" si="197"/>
        <v>4099.1625999999997</v>
      </c>
      <c r="EK39" s="35">
        <f t="shared" si="198"/>
        <v>3239.646057142857</v>
      </c>
      <c r="EL39" s="35"/>
      <c r="EM39" s="35"/>
      <c r="EN39" s="15">
        <f t="shared" si="64"/>
        <v>74.83486111111111</v>
      </c>
      <c r="EO39" s="15">
        <f t="shared" si="73"/>
        <v>88.979536842105261</v>
      </c>
      <c r="EP39" s="15">
        <f t="shared" si="74"/>
        <v>86.543659999999988</v>
      </c>
      <c r="EQ39" s="15">
        <f t="shared" si="75"/>
        <v>78.83005</v>
      </c>
      <c r="ER39" s="15">
        <f t="shared" si="65"/>
        <v>62.300885714285712</v>
      </c>
      <c r="ES39" s="15"/>
      <c r="ET39" s="15">
        <f t="shared" si="76"/>
        <v>1347.0274999999999</v>
      </c>
      <c r="EU39" s="15">
        <f t="shared" si="77"/>
        <v>1690.6112000000001</v>
      </c>
      <c r="EV39" s="15">
        <f t="shared" si="78"/>
        <v>1730.8731999999998</v>
      </c>
      <c r="EW39" s="15">
        <f t="shared" si="199"/>
        <v>1891.9212</v>
      </c>
      <c r="EX39" s="15">
        <f t="shared" si="200"/>
        <v>2616.6372000000001</v>
      </c>
      <c r="EY39" s="17">
        <f t="shared" si="66"/>
        <v>1347.0274999999999</v>
      </c>
      <c r="EZ39" s="17">
        <f t="shared" si="67"/>
        <v>1410.3631</v>
      </c>
      <c r="FA39" s="17">
        <f t="shared" si="68"/>
        <v>1491.9652999999998</v>
      </c>
      <c r="FB39" s="17">
        <f t="shared" si="69"/>
        <v>1717.1867499999998</v>
      </c>
      <c r="FC39" s="17">
        <f t="shared" si="70"/>
        <v>2616.6371999999997</v>
      </c>
      <c r="FE39" s="17"/>
      <c r="FF39" s="17"/>
      <c r="FG39" s="17"/>
      <c r="FH39" s="17"/>
      <c r="FI39" s="17"/>
    </row>
    <row r="40" spans="1:165">
      <c r="A40" s="48">
        <v>10</v>
      </c>
      <c r="B40" s="19" t="s">
        <v>46</v>
      </c>
      <c r="C40" s="23">
        <v>18</v>
      </c>
      <c r="D40" s="24">
        <v>19</v>
      </c>
      <c r="E40" s="24">
        <v>20</v>
      </c>
      <c r="F40" s="24">
        <v>21</v>
      </c>
      <c r="G40" s="25">
        <v>33</v>
      </c>
      <c r="H40" s="26"/>
      <c r="I40" s="26">
        <f t="shared" si="0"/>
        <v>0</v>
      </c>
      <c r="J40" s="4">
        <f t="shared" si="141"/>
        <v>0</v>
      </c>
      <c r="K40" s="4">
        <f t="shared" si="142"/>
        <v>0</v>
      </c>
      <c r="L40" s="4">
        <f t="shared" si="143"/>
        <v>0</v>
      </c>
      <c r="M40" s="4">
        <f t="shared" si="144"/>
        <v>0</v>
      </c>
      <c r="N40" s="6">
        <f t="shared" si="145"/>
        <v>0</v>
      </c>
      <c r="O40" s="12">
        <v>0</v>
      </c>
      <c r="P40" s="4">
        <f t="shared" si="140"/>
        <v>0</v>
      </c>
      <c r="Q40" s="4">
        <f t="shared" si="6"/>
        <v>0</v>
      </c>
      <c r="R40" s="4">
        <f t="shared" si="146"/>
        <v>0</v>
      </c>
      <c r="S40" s="4">
        <f t="shared" si="147"/>
        <v>0</v>
      </c>
      <c r="T40" s="4">
        <f t="shared" si="148"/>
        <v>0</v>
      </c>
      <c r="U40" s="4">
        <f t="shared" si="149"/>
        <v>0</v>
      </c>
      <c r="V40" s="7">
        <f t="shared" si="150"/>
        <v>0</v>
      </c>
      <c r="W40" s="156">
        <v>8.1999999999999993</v>
      </c>
      <c r="X40" s="4">
        <v>4.91</v>
      </c>
      <c r="Y40" s="4">
        <f t="shared" si="151"/>
        <v>40.262</v>
      </c>
      <c r="Z40" s="156">
        <v>15</v>
      </c>
      <c r="AA40" s="4">
        <v>4.91</v>
      </c>
      <c r="AB40" s="157">
        <f t="shared" si="152"/>
        <v>73.650000000000006</v>
      </c>
      <c r="AC40" s="12">
        <v>7.3</v>
      </c>
      <c r="AD40" s="4">
        <v>44.08</v>
      </c>
      <c r="AE40" s="4" t="e">
        <f>#REF!*AC40</f>
        <v>#REF!</v>
      </c>
      <c r="AF40" s="6">
        <f t="shared" si="153"/>
        <v>50.691999999999993</v>
      </c>
      <c r="AG40" s="7">
        <f t="shared" si="154"/>
        <v>321.78399999999999</v>
      </c>
      <c r="AH40" s="156"/>
      <c r="AI40" s="4">
        <v>0</v>
      </c>
      <c r="AJ40" s="4"/>
      <c r="AK40" s="4">
        <f t="shared" si="155"/>
        <v>0</v>
      </c>
      <c r="AL40" s="4"/>
      <c r="AM40" s="4"/>
      <c r="AN40" s="6">
        <f t="shared" si="156"/>
        <v>0</v>
      </c>
      <c r="AO40" s="159">
        <v>0</v>
      </c>
      <c r="AP40" s="4">
        <v>0</v>
      </c>
      <c r="AQ40" s="4">
        <f>AP40*1.193</f>
        <v>0</v>
      </c>
      <c r="AR40" s="6">
        <f t="shared" si="158"/>
        <v>0</v>
      </c>
      <c r="AS40" s="7">
        <f t="shared" si="159"/>
        <v>0</v>
      </c>
      <c r="AT40" s="156">
        <v>15</v>
      </c>
      <c r="AU40" s="4">
        <v>1.62</v>
      </c>
      <c r="AV40" s="4">
        <v>4.71</v>
      </c>
      <c r="AW40" s="4">
        <f t="shared" si="160"/>
        <v>24.3</v>
      </c>
      <c r="AX40" s="6">
        <f t="shared" si="161"/>
        <v>70.650000000000006</v>
      </c>
      <c r="AY40" s="12">
        <v>60.1</v>
      </c>
      <c r="AZ40" s="4">
        <v>1.1200000000000001</v>
      </c>
      <c r="BA40" s="4">
        <v>68.900000000000006</v>
      </c>
      <c r="BB40" s="4">
        <v>84.8</v>
      </c>
      <c r="BC40" s="4">
        <v>109.5</v>
      </c>
      <c r="BD40" s="4">
        <v>176.7</v>
      </c>
      <c r="BE40" s="4">
        <f t="shared" si="162"/>
        <v>2.4034999999999997</v>
      </c>
      <c r="BF40" s="4">
        <f t="shared" si="163"/>
        <v>67.312000000000012</v>
      </c>
      <c r="BG40" s="6">
        <f t="shared" si="164"/>
        <v>2.64385</v>
      </c>
      <c r="BH40" s="7">
        <f t="shared" si="165"/>
        <v>144.45034999999999</v>
      </c>
      <c r="BI40" s="27"/>
      <c r="BJ40" s="28"/>
      <c r="BK40" s="29"/>
      <c r="BL40" s="30"/>
      <c r="BM40" s="31"/>
      <c r="BN40" s="28"/>
      <c r="BO40" s="29"/>
      <c r="BP40" s="30"/>
      <c r="BQ40" s="31"/>
      <c r="BR40" s="28"/>
      <c r="BS40" s="29"/>
      <c r="BT40" s="30"/>
      <c r="BU40" s="31"/>
      <c r="BV40" s="28"/>
      <c r="BW40" s="29"/>
      <c r="BX40" s="30"/>
      <c r="BY40" s="31"/>
      <c r="BZ40" s="28"/>
      <c r="CA40" s="29"/>
      <c r="CB40" s="30"/>
      <c r="CD40" s="33">
        <f t="shared" si="166"/>
        <v>0</v>
      </c>
      <c r="CE40" s="17">
        <f t="shared" si="167"/>
        <v>0</v>
      </c>
      <c r="CF40" s="17">
        <f t="shared" si="168"/>
        <v>0</v>
      </c>
      <c r="CG40" s="17">
        <f t="shared" si="169"/>
        <v>0</v>
      </c>
      <c r="CH40" s="17">
        <f t="shared" si="170"/>
        <v>0</v>
      </c>
      <c r="CJ40" s="17">
        <f t="shared" si="171"/>
        <v>0</v>
      </c>
      <c r="CK40" s="17">
        <f t="shared" si="172"/>
        <v>0</v>
      </c>
      <c r="CL40" s="17">
        <f t="shared" si="173"/>
        <v>0</v>
      </c>
      <c r="CM40" s="17">
        <f t="shared" si="174"/>
        <v>0</v>
      </c>
      <c r="CN40" s="17">
        <f t="shared" si="175"/>
        <v>0</v>
      </c>
      <c r="CO40" s="17" t="e">
        <f>#REF!+AG40+AX40+AN40+BH40+#REF!+DP40</f>
        <v>#REF!</v>
      </c>
      <c r="CP40" s="17" t="e">
        <f>CO40*1.259</f>
        <v>#REF!</v>
      </c>
      <c r="CQ40" s="17">
        <f t="shared" si="36"/>
        <v>610.5343499999999</v>
      </c>
      <c r="CR40" s="17">
        <f t="shared" si="37"/>
        <v>631.68514999999991</v>
      </c>
      <c r="CS40" s="17">
        <f t="shared" si="38"/>
        <v>669.90079999999989</v>
      </c>
      <c r="CT40" s="17">
        <f t="shared" si="39"/>
        <v>729.26724999999988</v>
      </c>
      <c r="CU40" s="17">
        <f t="shared" si="40"/>
        <v>890.78244999999981</v>
      </c>
      <c r="CV40" s="17">
        <f>CU40*1.184</f>
        <v>1054.6864207999997</v>
      </c>
      <c r="CW40" s="17">
        <f t="shared" si="41"/>
        <v>40.262</v>
      </c>
      <c r="CX40" s="17">
        <f t="shared" si="176"/>
        <v>0</v>
      </c>
      <c r="CY40" s="33"/>
      <c r="CZ40" s="33"/>
      <c r="DA40" s="17"/>
      <c r="DB40" s="17"/>
      <c r="DC40" s="17"/>
      <c r="DD40" s="15">
        <f t="shared" si="177"/>
        <v>103.2124009722222</v>
      </c>
      <c r="DE40" s="15">
        <f t="shared" si="178"/>
        <v>100.21707986842105</v>
      </c>
      <c r="DF40" s="15">
        <f t="shared" si="179"/>
        <v>97.521290874999977</v>
      </c>
      <c r="DG40" s="15">
        <f t="shared" si="180"/>
        <v>95.082243690476176</v>
      </c>
      <c r="DH40" s="15">
        <f t="shared" si="181"/>
        <v>77.343718712121202</v>
      </c>
      <c r="DI40" s="15"/>
      <c r="DJ40" s="15"/>
      <c r="DK40" s="15"/>
      <c r="DL40" s="15"/>
      <c r="DM40" s="15"/>
      <c r="DO40" s="17"/>
      <c r="DP40" s="17">
        <v>2.5</v>
      </c>
      <c r="DQ40" s="32">
        <v>118.4</v>
      </c>
      <c r="DR40" s="32">
        <f t="shared" si="182"/>
        <v>258.03100243055547</v>
      </c>
      <c r="DS40" s="32">
        <f t="shared" si="183"/>
        <v>250.54269967105262</v>
      </c>
      <c r="DT40" s="32">
        <f t="shared" si="184"/>
        <v>243.80322718749994</v>
      </c>
      <c r="DU40" s="32">
        <f t="shared" si="185"/>
        <v>237.70560922619043</v>
      </c>
      <c r="DV40" s="32">
        <f t="shared" si="186"/>
        <v>193.359296780303</v>
      </c>
      <c r="DW40" s="32">
        <v>166</v>
      </c>
      <c r="DX40" s="32">
        <f t="shared" si="187"/>
        <v>17133.258561388884</v>
      </c>
      <c r="DY40" s="32">
        <f t="shared" si="188"/>
        <v>16636.035258157895</v>
      </c>
      <c r="DZ40" s="32">
        <f t="shared" si="189"/>
        <v>16188.534285249996</v>
      </c>
      <c r="EA40" s="32">
        <f t="shared" si="190"/>
        <v>15783.652452619046</v>
      </c>
      <c r="EB40" s="32">
        <f t="shared" si="191"/>
        <v>12839.05730621212</v>
      </c>
      <c r="ED40" s="15">
        <f t="shared" si="192"/>
        <v>1857.8232174999996</v>
      </c>
      <c r="EE40" s="15">
        <f t="shared" si="193"/>
        <v>1904.1245174999999</v>
      </c>
      <c r="EF40" s="15">
        <f t="shared" si="194"/>
        <v>1950.4258174999995</v>
      </c>
      <c r="EG40" s="15">
        <f t="shared" si="195"/>
        <v>1996.7271174999996</v>
      </c>
      <c r="EH40" s="15">
        <f t="shared" si="196"/>
        <v>2552.3427174999997</v>
      </c>
      <c r="EI40" s="34"/>
      <c r="EJ40" s="35">
        <f t="shared" si="197"/>
        <v>12844.737279166666</v>
      </c>
      <c r="EK40" s="35">
        <f t="shared" si="198"/>
        <v>10204.203588095239</v>
      </c>
      <c r="EL40" s="35"/>
      <c r="EM40" s="35"/>
      <c r="EN40" s="15">
        <f t="shared" si="64"/>
        <v>74.180575000000005</v>
      </c>
      <c r="EO40" s="15">
        <f t="shared" si="73"/>
        <v>87.145286842105264</v>
      </c>
      <c r="EP40" s="15">
        <f t="shared" si="74"/>
        <v>84.801122499999991</v>
      </c>
      <c r="EQ40" s="15">
        <f t="shared" si="75"/>
        <v>77.377935416666659</v>
      </c>
      <c r="ER40" s="15">
        <f t="shared" si="65"/>
        <v>61.471105952380952</v>
      </c>
      <c r="ES40" s="15"/>
      <c r="ET40" s="15">
        <f t="shared" si="76"/>
        <v>1335.25035</v>
      </c>
      <c r="EU40" s="15">
        <f t="shared" si="77"/>
        <v>1655.76045</v>
      </c>
      <c r="EV40" s="15">
        <f t="shared" si="78"/>
        <v>1696.0224499999999</v>
      </c>
      <c r="EW40" s="15">
        <f t="shared" si="199"/>
        <v>1857.0704499999997</v>
      </c>
      <c r="EX40" s="15">
        <f t="shared" si="200"/>
        <v>2581.7864500000001</v>
      </c>
      <c r="EY40" s="17">
        <f t="shared" si="66"/>
        <v>1335.25035</v>
      </c>
      <c r="EZ40" s="17">
        <f t="shared" si="67"/>
        <v>1396.6631499999999</v>
      </c>
      <c r="FA40" s="17">
        <f t="shared" si="68"/>
        <v>1475.1407999999999</v>
      </c>
      <c r="FB40" s="17">
        <f t="shared" si="69"/>
        <v>1695.5552499999999</v>
      </c>
      <c r="FC40" s="17">
        <f t="shared" si="70"/>
        <v>2581.7864499999996</v>
      </c>
      <c r="FE40" s="17"/>
      <c r="FF40" s="17"/>
      <c r="FG40" s="17"/>
      <c r="FH40" s="17"/>
      <c r="FI40" s="17"/>
    </row>
    <row r="41" spans="1:165" ht="13.5" thickBot="1">
      <c r="A41" s="160">
        <v>11</v>
      </c>
      <c r="B41" s="2" t="s">
        <v>47</v>
      </c>
      <c r="C41" s="161">
        <v>18</v>
      </c>
      <c r="D41" s="162">
        <v>19</v>
      </c>
      <c r="E41" s="162">
        <v>20</v>
      </c>
      <c r="F41" s="162">
        <v>21</v>
      </c>
      <c r="G41" s="163">
        <v>33</v>
      </c>
      <c r="H41" s="26"/>
      <c r="I41" s="26">
        <f t="shared" si="0"/>
        <v>0</v>
      </c>
      <c r="J41" s="8">
        <f t="shared" si="141"/>
        <v>0</v>
      </c>
      <c r="K41" s="8">
        <f t="shared" si="142"/>
        <v>0</v>
      </c>
      <c r="L41" s="8">
        <f t="shared" si="143"/>
        <v>0</v>
      </c>
      <c r="M41" s="8">
        <f t="shared" si="144"/>
        <v>0</v>
      </c>
      <c r="N41" s="164">
        <f t="shared" si="145"/>
        <v>0</v>
      </c>
      <c r="O41" s="165">
        <v>0</v>
      </c>
      <c r="P41" s="4">
        <f t="shared" si="140"/>
        <v>0</v>
      </c>
      <c r="Q41" s="4">
        <f t="shared" si="6"/>
        <v>0</v>
      </c>
      <c r="R41" s="8">
        <f t="shared" si="146"/>
        <v>0</v>
      </c>
      <c r="S41" s="8">
        <f t="shared" si="147"/>
        <v>0</v>
      </c>
      <c r="T41" s="8">
        <f t="shared" si="148"/>
        <v>0</v>
      </c>
      <c r="U41" s="8">
        <f t="shared" si="149"/>
        <v>0</v>
      </c>
      <c r="V41" s="166">
        <f t="shared" si="150"/>
        <v>0</v>
      </c>
      <c r="W41" s="156">
        <v>8.1999999999999993</v>
      </c>
      <c r="X41" s="4">
        <v>4.91</v>
      </c>
      <c r="Y41" s="4">
        <f t="shared" si="151"/>
        <v>40.262</v>
      </c>
      <c r="Z41" s="156">
        <v>15</v>
      </c>
      <c r="AA41" s="4">
        <v>4.91</v>
      </c>
      <c r="AB41" s="157">
        <f t="shared" si="152"/>
        <v>73.650000000000006</v>
      </c>
      <c r="AC41" s="12">
        <v>7.3</v>
      </c>
      <c r="AD41" s="4">
        <v>44.08</v>
      </c>
      <c r="AE41" s="8" t="e">
        <f>#REF!*AC41</f>
        <v>#REF!</v>
      </c>
      <c r="AF41" s="6">
        <f t="shared" si="153"/>
        <v>50.691999999999993</v>
      </c>
      <c r="AG41" s="7">
        <f t="shared" si="154"/>
        <v>321.78399999999999</v>
      </c>
      <c r="AH41" s="167"/>
      <c r="AI41" s="8">
        <v>0</v>
      </c>
      <c r="AJ41" s="8"/>
      <c r="AK41" s="8">
        <f t="shared" si="155"/>
        <v>0</v>
      </c>
      <c r="AL41" s="8"/>
      <c r="AM41" s="8"/>
      <c r="AN41" s="6">
        <f t="shared" si="156"/>
        <v>0</v>
      </c>
      <c r="AO41" s="168">
        <v>0</v>
      </c>
      <c r="AP41" s="8">
        <v>0</v>
      </c>
      <c r="AQ41" s="4">
        <f>AP41*1.193</f>
        <v>0</v>
      </c>
      <c r="AR41" s="6">
        <f t="shared" si="158"/>
        <v>0</v>
      </c>
      <c r="AS41" s="7">
        <f t="shared" si="159"/>
        <v>0</v>
      </c>
      <c r="AT41" s="156">
        <v>15</v>
      </c>
      <c r="AU41" s="8">
        <v>1.62</v>
      </c>
      <c r="AV41" s="4">
        <v>4.71</v>
      </c>
      <c r="AW41" s="8">
        <f t="shared" si="160"/>
        <v>24.3</v>
      </c>
      <c r="AX41" s="6">
        <f t="shared" si="161"/>
        <v>70.650000000000006</v>
      </c>
      <c r="AY41" s="12">
        <v>60.1</v>
      </c>
      <c r="AZ41" s="8">
        <v>1.1200000000000001</v>
      </c>
      <c r="BA41" s="4">
        <v>68.900000000000006</v>
      </c>
      <c r="BB41" s="4">
        <v>84.8</v>
      </c>
      <c r="BC41" s="4">
        <v>109.5</v>
      </c>
      <c r="BD41" s="4">
        <v>176.7</v>
      </c>
      <c r="BE41" s="4">
        <f t="shared" si="162"/>
        <v>2.4034999999999997</v>
      </c>
      <c r="BF41" s="8">
        <f t="shared" si="163"/>
        <v>67.312000000000012</v>
      </c>
      <c r="BG41" s="6">
        <f t="shared" si="164"/>
        <v>2.64385</v>
      </c>
      <c r="BH41" s="7">
        <f t="shared" si="165"/>
        <v>144.45034999999999</v>
      </c>
      <c r="BI41" s="170"/>
      <c r="BJ41" s="171"/>
      <c r="BK41" s="172"/>
      <c r="BL41" s="173"/>
      <c r="BM41" s="174"/>
      <c r="BN41" s="171"/>
      <c r="BO41" s="172"/>
      <c r="BP41" s="173"/>
      <c r="BQ41" s="174"/>
      <c r="BR41" s="171"/>
      <c r="BS41" s="172"/>
      <c r="BT41" s="173"/>
      <c r="BU41" s="174"/>
      <c r="BV41" s="171"/>
      <c r="BW41" s="172"/>
      <c r="BX41" s="173"/>
      <c r="BY41" s="174"/>
      <c r="BZ41" s="171"/>
      <c r="CA41" s="172"/>
      <c r="CB41" s="173"/>
      <c r="CD41" s="33">
        <f t="shared" si="166"/>
        <v>0</v>
      </c>
      <c r="CE41" s="17">
        <f t="shared" si="167"/>
        <v>0</v>
      </c>
      <c r="CF41" s="17">
        <f t="shared" si="168"/>
        <v>0</v>
      </c>
      <c r="CG41" s="17">
        <f t="shared" si="169"/>
        <v>0</v>
      </c>
      <c r="CH41" s="17">
        <f t="shared" si="170"/>
        <v>0</v>
      </c>
      <c r="CJ41" s="17">
        <f t="shared" si="171"/>
        <v>0</v>
      </c>
      <c r="CK41" s="17">
        <f t="shared" si="172"/>
        <v>0</v>
      </c>
      <c r="CL41" s="17">
        <f t="shared" si="173"/>
        <v>0</v>
      </c>
      <c r="CM41" s="17">
        <f t="shared" si="174"/>
        <v>0</v>
      </c>
      <c r="CN41" s="17">
        <f t="shared" si="175"/>
        <v>0</v>
      </c>
      <c r="CO41" s="17" t="e">
        <f>#REF!+AG41+AX41+AN41+BH41+#REF!+DP41</f>
        <v>#REF!</v>
      </c>
      <c r="CP41" s="17" t="e">
        <f>CO41*1.26</f>
        <v>#REF!</v>
      </c>
      <c r="CQ41" s="17">
        <f t="shared" si="36"/>
        <v>610.5343499999999</v>
      </c>
      <c r="CR41" s="17">
        <f t="shared" si="37"/>
        <v>631.68514999999991</v>
      </c>
      <c r="CS41" s="17">
        <f t="shared" si="38"/>
        <v>669.90079999999989</v>
      </c>
      <c r="CT41" s="17">
        <f t="shared" si="39"/>
        <v>729.26724999999988</v>
      </c>
      <c r="CU41" s="17">
        <f t="shared" si="40"/>
        <v>890.78244999999981</v>
      </c>
      <c r="CV41" s="17">
        <f>CU41*1.178</f>
        <v>1049.3417260999997</v>
      </c>
      <c r="CW41" s="17">
        <f t="shared" si="41"/>
        <v>40.262</v>
      </c>
      <c r="CX41" s="17">
        <f t="shared" si="176"/>
        <v>0</v>
      </c>
      <c r="CY41" s="33"/>
      <c r="CZ41" s="33"/>
      <c r="DA41" s="17"/>
      <c r="DB41" s="17"/>
      <c r="DC41" s="17"/>
      <c r="DD41" s="15">
        <f t="shared" si="177"/>
        <v>103.2124009722222</v>
      </c>
      <c r="DE41" s="15">
        <f t="shared" si="178"/>
        <v>100.21707986842105</v>
      </c>
      <c r="DF41" s="15">
        <f t="shared" si="179"/>
        <v>97.521290874999977</v>
      </c>
      <c r="DG41" s="15">
        <f t="shared" si="180"/>
        <v>95.082243690476176</v>
      </c>
      <c r="DH41" s="15">
        <f t="shared" si="181"/>
        <v>77.343718712121202</v>
      </c>
      <c r="DI41" s="15"/>
      <c r="DJ41" s="15"/>
      <c r="DK41" s="15"/>
      <c r="DL41" s="15"/>
      <c r="DM41" s="15"/>
      <c r="DO41" s="17"/>
      <c r="DP41" s="17">
        <v>2.5</v>
      </c>
      <c r="DQ41" s="32">
        <v>117.8</v>
      </c>
      <c r="DR41" s="32">
        <f t="shared" si="182"/>
        <v>258.03100243055547</v>
      </c>
      <c r="DS41" s="32">
        <f t="shared" si="183"/>
        <v>250.54269967105262</v>
      </c>
      <c r="DT41" s="32">
        <f t="shared" si="184"/>
        <v>243.80322718749994</v>
      </c>
      <c r="DU41" s="32">
        <f t="shared" si="185"/>
        <v>237.70560922619043</v>
      </c>
      <c r="DV41" s="32">
        <f t="shared" si="186"/>
        <v>193.359296780303</v>
      </c>
      <c r="DW41" s="32">
        <v>70</v>
      </c>
      <c r="DX41" s="32">
        <f t="shared" si="187"/>
        <v>7224.8680680555535</v>
      </c>
      <c r="DY41" s="32">
        <f t="shared" si="188"/>
        <v>7015.1955907894735</v>
      </c>
      <c r="DZ41" s="32">
        <f t="shared" si="189"/>
        <v>6826.4903612499984</v>
      </c>
      <c r="EA41" s="32">
        <f t="shared" si="190"/>
        <v>6655.7570583333327</v>
      </c>
      <c r="EB41" s="32">
        <f t="shared" si="191"/>
        <v>5414.0603098484844</v>
      </c>
      <c r="ED41" s="15">
        <f t="shared" si="192"/>
        <v>1857.8232174999996</v>
      </c>
      <c r="EE41" s="15">
        <f t="shared" si="193"/>
        <v>1904.1245174999999</v>
      </c>
      <c r="EF41" s="15">
        <f t="shared" si="194"/>
        <v>1950.4258174999995</v>
      </c>
      <c r="EG41" s="15">
        <f t="shared" si="195"/>
        <v>1996.7271174999996</v>
      </c>
      <c r="EH41" s="15">
        <f t="shared" si="196"/>
        <v>2552.3427174999997</v>
      </c>
      <c r="EI41" s="34"/>
      <c r="EJ41" s="35">
        <f t="shared" si="197"/>
        <v>5416.455479166666</v>
      </c>
      <c r="EK41" s="35">
        <f t="shared" si="198"/>
        <v>4302.9774166666666</v>
      </c>
      <c r="EL41" s="35"/>
      <c r="EM41" s="35"/>
      <c r="EN41" s="15">
        <f t="shared" si="64"/>
        <v>74.180575000000005</v>
      </c>
      <c r="EO41" s="15">
        <f t="shared" si="73"/>
        <v>87.145286842105264</v>
      </c>
      <c r="EP41" s="15">
        <f t="shared" si="74"/>
        <v>84.801122499999991</v>
      </c>
      <c r="EQ41" s="15">
        <f t="shared" si="75"/>
        <v>77.377935416666659</v>
      </c>
      <c r="ER41" s="15">
        <f t="shared" si="65"/>
        <v>61.471105952380952</v>
      </c>
      <c r="ES41" s="15"/>
      <c r="ET41" s="15">
        <f t="shared" si="76"/>
        <v>1335.25035</v>
      </c>
      <c r="EU41" s="15">
        <f t="shared" si="77"/>
        <v>1655.76045</v>
      </c>
      <c r="EV41" s="15">
        <f t="shared" si="78"/>
        <v>1696.0224499999999</v>
      </c>
      <c r="EW41" s="15">
        <f t="shared" si="199"/>
        <v>1857.0704499999997</v>
      </c>
      <c r="EX41" s="15">
        <f t="shared" si="200"/>
        <v>2581.7864500000001</v>
      </c>
      <c r="EY41" s="17">
        <f t="shared" si="66"/>
        <v>1335.25035</v>
      </c>
      <c r="EZ41" s="17">
        <f t="shared" si="67"/>
        <v>1396.6631499999999</v>
      </c>
      <c r="FA41" s="17">
        <f t="shared" si="68"/>
        <v>1475.1407999999999</v>
      </c>
      <c r="FB41" s="17">
        <f t="shared" si="69"/>
        <v>1695.5552499999999</v>
      </c>
      <c r="FC41" s="17">
        <f t="shared" si="70"/>
        <v>2581.7864499999996</v>
      </c>
      <c r="FE41" s="17"/>
      <c r="FF41" s="17"/>
      <c r="FG41" s="17"/>
      <c r="FH41" s="17"/>
      <c r="FI41" s="17"/>
    </row>
    <row r="42" spans="1:165">
      <c r="A42" s="189">
        <v>4</v>
      </c>
      <c r="B42" s="137" t="s">
        <v>48</v>
      </c>
      <c r="C42" s="175"/>
      <c r="D42" s="176"/>
      <c r="E42" s="176"/>
      <c r="F42" s="176"/>
      <c r="G42" s="177"/>
      <c r="H42" s="195"/>
      <c r="I42" s="26">
        <f t="shared" ref="I42:I73" si="201">H42*1.1</f>
        <v>0</v>
      </c>
      <c r="J42" s="9"/>
      <c r="K42" s="9"/>
      <c r="L42" s="9"/>
      <c r="M42" s="9"/>
      <c r="N42" s="148"/>
      <c r="O42" s="178"/>
      <c r="P42" s="4">
        <f t="shared" si="140"/>
        <v>0</v>
      </c>
      <c r="Q42" s="4">
        <f t="shared" si="6"/>
        <v>0</v>
      </c>
      <c r="R42" s="9"/>
      <c r="S42" s="9"/>
      <c r="T42" s="9"/>
      <c r="U42" s="9"/>
      <c r="V42" s="179"/>
      <c r="W42" s="156"/>
      <c r="X42" s="4"/>
      <c r="Y42" s="4"/>
      <c r="Z42" s="156"/>
      <c r="AA42" s="4"/>
      <c r="AB42" s="157"/>
      <c r="AC42" s="178"/>
      <c r="AD42" s="4"/>
      <c r="AE42" s="9"/>
      <c r="AF42" s="6"/>
      <c r="AG42" s="7"/>
      <c r="AH42" s="146"/>
      <c r="AI42" s="9"/>
      <c r="AJ42" s="9"/>
      <c r="AK42" s="9"/>
      <c r="AL42" s="9"/>
      <c r="AM42" s="9"/>
      <c r="AN42" s="6"/>
      <c r="AO42" s="180"/>
      <c r="AP42" s="9"/>
      <c r="AQ42" s="4"/>
      <c r="AR42" s="6"/>
      <c r="AS42" s="7"/>
      <c r="AT42" s="156"/>
      <c r="AU42" s="9"/>
      <c r="AV42" s="4"/>
      <c r="AW42" s="9"/>
      <c r="AX42" s="6"/>
      <c r="AY42" s="12"/>
      <c r="AZ42" s="9"/>
      <c r="BA42" s="4"/>
      <c r="BB42" s="4"/>
      <c r="BC42" s="4"/>
      <c r="BD42" s="4"/>
      <c r="BE42" s="4"/>
      <c r="BF42" s="9"/>
      <c r="BG42" s="6"/>
      <c r="BH42" s="7"/>
      <c r="BI42" s="181"/>
      <c r="BJ42" s="182"/>
      <c r="BK42" s="183"/>
      <c r="BL42" s="184"/>
      <c r="BM42" s="185"/>
      <c r="BN42" s="182"/>
      <c r="BO42" s="183"/>
      <c r="BP42" s="184"/>
      <c r="BQ42" s="185"/>
      <c r="BR42" s="182"/>
      <c r="BS42" s="183"/>
      <c r="BT42" s="184"/>
      <c r="BU42" s="185"/>
      <c r="BV42" s="182"/>
      <c r="BW42" s="183"/>
      <c r="BX42" s="184"/>
      <c r="BY42" s="185"/>
      <c r="BZ42" s="182"/>
      <c r="CA42" s="183"/>
      <c r="CB42" s="184"/>
      <c r="CD42" s="33"/>
      <c r="CE42" s="17"/>
      <c r="CF42" s="17"/>
      <c r="CG42" s="17"/>
      <c r="CH42" s="17"/>
      <c r="CJ42" s="17"/>
      <c r="CK42" s="17"/>
      <c r="CL42" s="17"/>
      <c r="CM42" s="17"/>
      <c r="CN42" s="17"/>
      <c r="CO42" s="17"/>
      <c r="CP42" s="17"/>
      <c r="CQ42" s="17">
        <f t="shared" si="36"/>
        <v>0</v>
      </c>
      <c r="CR42" s="17">
        <f t="shared" si="37"/>
        <v>0</v>
      </c>
      <c r="CS42" s="17">
        <f t="shared" si="38"/>
        <v>0</v>
      </c>
      <c r="CT42" s="17">
        <f t="shared" si="39"/>
        <v>0</v>
      </c>
      <c r="CU42" s="17">
        <f t="shared" si="40"/>
        <v>0</v>
      </c>
      <c r="CV42" s="17"/>
      <c r="CW42" s="17">
        <f t="shared" si="41"/>
        <v>0</v>
      </c>
      <c r="CX42" s="17"/>
      <c r="CY42" s="33"/>
      <c r="CZ42" s="33"/>
      <c r="DA42" s="17"/>
      <c r="DB42" s="17"/>
      <c r="DC42" s="17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O42" s="17"/>
      <c r="DP42" s="17"/>
      <c r="ED42" s="15"/>
      <c r="EE42" s="15"/>
      <c r="EF42" s="15"/>
      <c r="EG42" s="15"/>
      <c r="EH42" s="15"/>
      <c r="EI42" s="34"/>
      <c r="EJ42" s="35"/>
      <c r="EK42" s="35"/>
      <c r="EL42" s="35"/>
      <c r="EM42" s="35"/>
      <c r="EN42" s="15">
        <f t="shared" si="64"/>
        <v>0</v>
      </c>
      <c r="EO42" s="15">
        <f t="shared" si="73"/>
        <v>0</v>
      </c>
      <c r="EP42" s="15">
        <f t="shared" si="74"/>
        <v>0</v>
      </c>
      <c r="EQ42" s="15">
        <f t="shared" si="75"/>
        <v>0</v>
      </c>
      <c r="ER42" s="15">
        <f t="shared" si="65"/>
        <v>0</v>
      </c>
      <c r="ES42" s="15"/>
      <c r="ET42" s="15">
        <f t="shared" si="76"/>
        <v>0</v>
      </c>
      <c r="EU42" s="15">
        <f t="shared" si="77"/>
        <v>0</v>
      </c>
      <c r="EV42" s="15">
        <f t="shared" si="78"/>
        <v>0</v>
      </c>
      <c r="EW42" s="15"/>
      <c r="EX42" s="15"/>
      <c r="EY42" s="17">
        <f t="shared" si="66"/>
        <v>0</v>
      </c>
      <c r="EZ42" s="17">
        <f t="shared" si="67"/>
        <v>0</v>
      </c>
      <c r="FA42" s="17">
        <f t="shared" si="68"/>
        <v>0</v>
      </c>
      <c r="FB42" s="17">
        <f t="shared" si="69"/>
        <v>0</v>
      </c>
      <c r="FC42" s="17">
        <f t="shared" si="70"/>
        <v>0</v>
      </c>
      <c r="FE42" s="17"/>
      <c r="FF42" s="17"/>
      <c r="FG42" s="17"/>
      <c r="FH42" s="17"/>
      <c r="FI42" s="17"/>
    </row>
    <row r="43" spans="1:165">
      <c r="A43" s="48">
        <v>1</v>
      </c>
      <c r="B43" s="19" t="s">
        <v>49</v>
      </c>
      <c r="C43" s="23">
        <v>18</v>
      </c>
      <c r="D43" s="24">
        <v>19</v>
      </c>
      <c r="E43" s="24">
        <v>20</v>
      </c>
      <c r="F43" s="24">
        <v>21</v>
      </c>
      <c r="G43" s="25">
        <v>33</v>
      </c>
      <c r="H43" s="26">
        <v>4.59</v>
      </c>
      <c r="I43" s="26">
        <f t="shared" si="201"/>
        <v>5.0490000000000004</v>
      </c>
      <c r="J43" s="4">
        <f t="shared" ref="J43:J50" si="202">I43*C43</f>
        <v>90.882000000000005</v>
      </c>
      <c r="K43" s="4">
        <f t="shared" ref="K43:K50" si="203">I43*D43</f>
        <v>95.931000000000012</v>
      </c>
      <c r="L43" s="4">
        <f t="shared" ref="L43:L50" si="204">I43*E43</f>
        <v>100.98</v>
      </c>
      <c r="M43" s="4">
        <f t="shared" ref="M43:M50" si="205">I43*F43</f>
        <v>106.02900000000001</v>
      </c>
      <c r="N43" s="6">
        <f t="shared" ref="N43:N50" si="206">I43*G43</f>
        <v>166.61700000000002</v>
      </c>
      <c r="O43" s="154">
        <v>0.01</v>
      </c>
      <c r="P43" s="4">
        <v>1685.81</v>
      </c>
      <c r="Q43" s="4">
        <f t="shared" si="6"/>
        <v>1921.8233999999998</v>
      </c>
      <c r="R43" s="4">
        <f t="shared" ref="R43:R50" si="207">P43*O43*C43</f>
        <v>303.44580000000002</v>
      </c>
      <c r="S43" s="4">
        <f t="shared" ref="S43:S50" si="208">P43*O43*D43</f>
        <v>320.3039</v>
      </c>
      <c r="T43" s="4">
        <f t="shared" ref="T43:T50" si="209">P43*O43*E43</f>
        <v>337.16200000000003</v>
      </c>
      <c r="U43" s="4">
        <f t="shared" ref="U43:U50" si="210">P43*O43*F43</f>
        <v>354.02010000000001</v>
      </c>
      <c r="V43" s="7">
        <f t="shared" ref="V43:V50" si="211">P43*O43*G43</f>
        <v>556.31730000000005</v>
      </c>
      <c r="W43" s="156">
        <v>8.1999999999999993</v>
      </c>
      <c r="X43" s="4">
        <v>4.91</v>
      </c>
      <c r="Y43" s="4">
        <f t="shared" ref="Y43:Y50" si="212">W43*X43</f>
        <v>40.262</v>
      </c>
      <c r="Z43" s="156">
        <v>15</v>
      </c>
      <c r="AA43" s="4">
        <v>4.91</v>
      </c>
      <c r="AB43" s="157">
        <f t="shared" ref="AB43:AB50" si="213">AA43*Z43</f>
        <v>73.650000000000006</v>
      </c>
      <c r="AC43" s="12">
        <v>7.3</v>
      </c>
      <c r="AD43" s="4">
        <v>44.08</v>
      </c>
      <c r="AE43" s="4" t="e">
        <f>#REF!*AC43</f>
        <v>#REF!</v>
      </c>
      <c r="AF43" s="6">
        <f t="shared" ref="AF43:AF50" si="214">AD43*1.15</f>
        <v>50.691999999999993</v>
      </c>
      <c r="AG43" s="7">
        <f t="shared" ref="AG43:AG50" si="215">AC43*AD43</f>
        <v>321.78399999999999</v>
      </c>
      <c r="AH43" s="156"/>
      <c r="AI43" s="4">
        <v>10.23</v>
      </c>
      <c r="AJ43" s="4"/>
      <c r="AK43" s="4">
        <f t="shared" ref="AK43:AK50" si="216">AI43*AH43</f>
        <v>0</v>
      </c>
      <c r="AL43" s="4">
        <v>1.2</v>
      </c>
      <c r="AM43" s="4">
        <v>120</v>
      </c>
      <c r="AN43" s="6">
        <f t="shared" ref="AN43:AN50" si="217">AH43*AJ43</f>
        <v>0</v>
      </c>
      <c r="AO43" s="159">
        <v>0.2</v>
      </c>
      <c r="AP43" s="4">
        <v>320</v>
      </c>
      <c r="AQ43" s="4">
        <v>320</v>
      </c>
      <c r="AR43" s="6">
        <f t="shared" ref="AR43:AR50" si="218">AQ43*1.1</f>
        <v>352</v>
      </c>
      <c r="AS43" s="7">
        <f t="shared" ref="AS43:AS50" si="219">AO43*AQ43</f>
        <v>64</v>
      </c>
      <c r="AT43" s="156">
        <v>15</v>
      </c>
      <c r="AU43" s="4">
        <v>1.62</v>
      </c>
      <c r="AV43" s="4">
        <v>4.71</v>
      </c>
      <c r="AW43" s="4">
        <f t="shared" ref="AW43:AW50" si="220">AU43*AT43</f>
        <v>24.3</v>
      </c>
      <c r="AX43" s="6">
        <f t="shared" ref="AX43:AX50" si="221">AV43*AT43</f>
        <v>70.650000000000006</v>
      </c>
      <c r="AY43" s="12">
        <v>65</v>
      </c>
      <c r="AZ43" s="4">
        <v>1.1200000000000001</v>
      </c>
      <c r="BA43" s="4">
        <v>74.599999999999994</v>
      </c>
      <c r="BB43" s="4">
        <v>91.8</v>
      </c>
      <c r="BC43" s="4">
        <v>96.8</v>
      </c>
      <c r="BD43" s="4">
        <v>156.1</v>
      </c>
      <c r="BE43" s="4">
        <f t="shared" ref="BE43:BE50" si="222">2.09*115/100</f>
        <v>2.4034999999999997</v>
      </c>
      <c r="BF43" s="4">
        <f t="shared" ref="BF43:BF50" si="223">AZ43*AY43</f>
        <v>72.800000000000011</v>
      </c>
      <c r="BG43" s="6">
        <f t="shared" ref="BG43:BG50" si="224">BE43*1.1</f>
        <v>2.64385</v>
      </c>
      <c r="BH43" s="7">
        <f t="shared" ref="BH43:BH50" si="225">BE43*AY43</f>
        <v>156.22749999999999</v>
      </c>
      <c r="BI43" s="27"/>
      <c r="BJ43" s="28"/>
      <c r="BK43" s="29"/>
      <c r="BL43" s="30"/>
      <c r="BM43" s="31"/>
      <c r="BN43" s="28"/>
      <c r="BO43" s="29"/>
      <c r="BP43" s="30"/>
      <c r="BQ43" s="31"/>
      <c r="BR43" s="28"/>
      <c r="BS43" s="29"/>
      <c r="BT43" s="30"/>
      <c r="BU43" s="31"/>
      <c r="BV43" s="28"/>
      <c r="BW43" s="29"/>
      <c r="BX43" s="30"/>
      <c r="BY43" s="31"/>
      <c r="BZ43" s="28"/>
      <c r="CA43" s="29"/>
      <c r="CB43" s="30"/>
      <c r="CD43" s="33">
        <f t="shared" ref="CD43:CD50" si="226">(AS43*5)</f>
        <v>320</v>
      </c>
      <c r="CE43" s="17">
        <f t="shared" ref="CE43:CE50" si="227">AS43*4</f>
        <v>256</v>
      </c>
      <c r="CF43" s="17">
        <f t="shared" ref="CF43:CF50" si="228">AS43*3</f>
        <v>192</v>
      </c>
      <c r="CG43" s="17">
        <f t="shared" ref="CG43:CG50" si="229">AS43*2</f>
        <v>128</v>
      </c>
      <c r="CH43" s="17">
        <f t="shared" ref="CH43:CH50" si="230">AS43</f>
        <v>64</v>
      </c>
      <c r="CJ43" s="17">
        <f t="shared" ref="CJ43:CJ50" si="231">CD43/5/18</f>
        <v>3.5555555555555554</v>
      </c>
      <c r="CK43" s="17">
        <f t="shared" ref="CK43:CK50" si="232">CE43/4/19</f>
        <v>3.3684210526315788</v>
      </c>
      <c r="CL43" s="17">
        <f t="shared" ref="CL43:CL50" si="233">CF43/3/20</f>
        <v>3.2</v>
      </c>
      <c r="CM43" s="17">
        <f t="shared" ref="CM43:CM50" si="234">CG43/2/21</f>
        <v>3.0476190476190474</v>
      </c>
      <c r="CN43" s="17">
        <f t="shared" ref="CN43:CN50" si="235">CH43/1/33</f>
        <v>1.9393939393939394</v>
      </c>
      <c r="CO43" s="17" t="e">
        <f>#REF!+AG43+AX43+AN43+BH43+#REF!+DP43</f>
        <v>#REF!</v>
      </c>
      <c r="CP43" s="17" t="e">
        <f>CO43*1.259</f>
        <v>#REF!</v>
      </c>
      <c r="CQ43" s="17">
        <f t="shared" si="36"/>
        <v>686.31149999999991</v>
      </c>
      <c r="CR43" s="17">
        <f t="shared" si="37"/>
        <v>709.38509999999997</v>
      </c>
      <c r="CS43" s="17">
        <f t="shared" si="38"/>
        <v>750.72529999999995</v>
      </c>
      <c r="CT43" s="17">
        <f t="shared" si="39"/>
        <v>762.74279999999987</v>
      </c>
      <c r="CU43" s="17">
        <f t="shared" si="40"/>
        <v>905.27034999999989</v>
      </c>
      <c r="CV43" s="17">
        <f t="shared" ref="CV43:CV50" si="236">CU43*DQ43/100</f>
        <v>1073.6506350999998</v>
      </c>
      <c r="CW43" s="17">
        <f t="shared" si="41"/>
        <v>40.262</v>
      </c>
      <c r="CX43" s="17">
        <f t="shared" ref="CX43:CX50" si="237">O43*P43</f>
        <v>16.8581</v>
      </c>
      <c r="CY43" s="33"/>
      <c r="CZ43" s="33"/>
      <c r="DA43" s="17"/>
      <c r="DB43" s="17"/>
      <c r="DC43" s="17"/>
      <c r="DD43" s="15">
        <f t="shared" ref="DD43:DD50" si="238">(CU43/18+CW43)*1.15</f>
        <v>104.13801680555555</v>
      </c>
      <c r="DE43" s="15">
        <f t="shared" ref="DE43:DE50" si="239">(CU43/19+CW43)*1.15</f>
        <v>101.09397907894736</v>
      </c>
      <c r="DF43" s="15">
        <f t="shared" ref="DF43:DF50" si="240">(CU43/20+CW43) *1.15</f>
        <v>98.35434512499998</v>
      </c>
      <c r="DG43" s="15">
        <f t="shared" ref="DG43:DG50" si="241">(CU43/21+CW43)*1.15</f>
        <v>95.875628690476177</v>
      </c>
      <c r="DH43" s="15">
        <f t="shared" ref="DH43:DH50" si="242">(CU43/33+CW43) *1.15</f>
        <v>77.848600075757574</v>
      </c>
      <c r="DI43" s="15"/>
      <c r="DJ43" s="15"/>
      <c r="DK43" s="15"/>
      <c r="DL43" s="15"/>
      <c r="DM43" s="15"/>
      <c r="DO43" s="17"/>
      <c r="DP43" s="17">
        <v>15.2</v>
      </c>
      <c r="DQ43" s="32">
        <v>118.6</v>
      </c>
      <c r="DR43" s="32">
        <f t="shared" ref="DR43:DR50" si="243">DD43*DP43</f>
        <v>1582.8978554444443</v>
      </c>
      <c r="DS43" s="32">
        <f t="shared" ref="DS43:DS50" si="244">DE43*DP43</f>
        <v>1536.6284819999998</v>
      </c>
      <c r="DT43" s="32">
        <f t="shared" ref="DT43:DT50" si="245">DF43*DP43</f>
        <v>1494.9860458999997</v>
      </c>
      <c r="DU43" s="32">
        <f t="shared" ref="DU43:DU50" si="246">DG43*DP43</f>
        <v>1457.3095560952379</v>
      </c>
      <c r="DV43" s="32">
        <f t="shared" ref="DV43:DV50" si="247">DH43*DP43</f>
        <v>1183.2987211515151</v>
      </c>
      <c r="DW43" s="32">
        <v>392</v>
      </c>
      <c r="DX43" s="32">
        <f t="shared" ref="DX43:DX50" si="248">DD43*DW43</f>
        <v>40822.102587777779</v>
      </c>
      <c r="DY43" s="32">
        <f t="shared" ref="DY43:DY50" si="249">DE43*DW43</f>
        <v>39628.839798947367</v>
      </c>
      <c r="DZ43" s="32">
        <f t="shared" ref="DZ43:DZ50" si="250">DF43*DW43</f>
        <v>38554.903288999994</v>
      </c>
      <c r="EA43" s="32">
        <f t="shared" ref="EA43:EA50" si="251">DG43*DW43</f>
        <v>37583.246446666664</v>
      </c>
      <c r="EB43" s="32">
        <f t="shared" ref="EB43:EB50" si="252">DH43*DW43</f>
        <v>30516.65122969697</v>
      </c>
      <c r="ED43" s="15">
        <f t="shared" ref="ED43:ED50" si="253">DD43*18</f>
        <v>1874.4843025</v>
      </c>
      <c r="EE43" s="15">
        <f t="shared" ref="EE43:EE50" si="254">DE43*19</f>
        <v>1920.7856024999999</v>
      </c>
      <c r="EF43" s="15">
        <f t="shared" ref="EF43:EF50" si="255">DF43*20</f>
        <v>1967.0869024999997</v>
      </c>
      <c r="EG43" s="15">
        <f t="shared" ref="EG43:EG50" si="256">DG43*21</f>
        <v>2013.3882024999998</v>
      </c>
      <c r="EH43" s="15">
        <f t="shared" ref="EH43:EH50" si="257">DH43*33</f>
        <v>2569.0038024999999</v>
      </c>
      <c r="EI43" s="34"/>
      <c r="EJ43" s="35">
        <f t="shared" ref="EJ43:EJ50" si="258">EQ43*DW43</f>
        <v>30568.786383333329</v>
      </c>
      <c r="EK43" s="35">
        <f t="shared" ref="EK43:EK50" si="259">ER43*DW43</f>
        <v>24231.893933333333</v>
      </c>
      <c r="EL43" s="35"/>
      <c r="EM43" s="35"/>
      <c r="EN43" s="15">
        <f t="shared" si="64"/>
        <v>78.390416666666653</v>
      </c>
      <c r="EO43" s="15">
        <f t="shared" si="73"/>
        <v>87.907807894736834</v>
      </c>
      <c r="EP43" s="15">
        <f t="shared" si="74"/>
        <v>85.525517499999992</v>
      </c>
      <c r="EQ43" s="15">
        <f t="shared" si="75"/>
        <v>77.981597916666658</v>
      </c>
      <c r="ER43" s="15">
        <f t="shared" si="65"/>
        <v>61.81605595238095</v>
      </c>
      <c r="ES43" s="15"/>
      <c r="ET43" s="15">
        <f t="shared" si="76"/>
        <v>1411.0274999999997</v>
      </c>
      <c r="EU43" s="15">
        <f t="shared" si="77"/>
        <v>1670.2483499999998</v>
      </c>
      <c r="EV43" s="15">
        <f t="shared" si="78"/>
        <v>1710.5103499999998</v>
      </c>
      <c r="EW43" s="15">
        <f t="shared" ref="EW43:EW50" si="260">EQ43*24</f>
        <v>1871.5583499999998</v>
      </c>
      <c r="EX43" s="15">
        <f t="shared" ref="EX43:EX50" si="261">ER43*42</f>
        <v>2596.2743499999997</v>
      </c>
      <c r="EY43" s="17">
        <f t="shared" si="66"/>
        <v>1411.0274999999997</v>
      </c>
      <c r="EZ43" s="17">
        <f t="shared" si="67"/>
        <v>1474.3631</v>
      </c>
      <c r="FA43" s="17">
        <f t="shared" si="68"/>
        <v>1555.9652999999998</v>
      </c>
      <c r="FB43" s="17">
        <f t="shared" si="69"/>
        <v>1729.0308</v>
      </c>
      <c r="FC43" s="17">
        <f t="shared" si="70"/>
        <v>2596.2743499999997</v>
      </c>
      <c r="FE43" s="17"/>
      <c r="FF43" s="17"/>
      <c r="FG43" s="17"/>
      <c r="FH43" s="17"/>
      <c r="FI43" s="17"/>
    </row>
    <row r="44" spans="1:165">
      <c r="A44" s="48">
        <v>2</v>
      </c>
      <c r="B44" s="19" t="s">
        <v>50</v>
      </c>
      <c r="C44" s="23">
        <v>18</v>
      </c>
      <c r="D44" s="24">
        <v>19</v>
      </c>
      <c r="E44" s="24">
        <v>20</v>
      </c>
      <c r="F44" s="24">
        <v>21</v>
      </c>
      <c r="G44" s="25">
        <v>33</v>
      </c>
      <c r="H44" s="26"/>
      <c r="I44" s="26">
        <f t="shared" si="201"/>
        <v>0</v>
      </c>
      <c r="J44" s="4">
        <f t="shared" si="202"/>
        <v>0</v>
      </c>
      <c r="K44" s="4">
        <f t="shared" si="203"/>
        <v>0</v>
      </c>
      <c r="L44" s="4">
        <f t="shared" si="204"/>
        <v>0</v>
      </c>
      <c r="M44" s="4">
        <f t="shared" si="205"/>
        <v>0</v>
      </c>
      <c r="N44" s="6">
        <f t="shared" si="206"/>
        <v>0</v>
      </c>
      <c r="O44" s="12">
        <v>0</v>
      </c>
      <c r="P44" s="4">
        <f t="shared" ref="P44:P53" si="262">O44*1</f>
        <v>0</v>
      </c>
      <c r="Q44" s="4">
        <f t="shared" si="6"/>
        <v>0</v>
      </c>
      <c r="R44" s="4">
        <f t="shared" si="207"/>
        <v>0</v>
      </c>
      <c r="S44" s="4">
        <f t="shared" si="208"/>
        <v>0</v>
      </c>
      <c r="T44" s="4">
        <f t="shared" si="209"/>
        <v>0</v>
      </c>
      <c r="U44" s="4">
        <f t="shared" si="210"/>
        <v>0</v>
      </c>
      <c r="V44" s="7">
        <f t="shared" si="211"/>
        <v>0</v>
      </c>
      <c r="W44" s="156">
        <v>8.1999999999999993</v>
      </c>
      <c r="X44" s="4">
        <v>4.91</v>
      </c>
      <c r="Y44" s="4">
        <f t="shared" si="212"/>
        <v>40.262</v>
      </c>
      <c r="Z44" s="156">
        <v>15</v>
      </c>
      <c r="AA44" s="4">
        <v>4.91</v>
      </c>
      <c r="AB44" s="157">
        <f t="shared" si="213"/>
        <v>73.650000000000006</v>
      </c>
      <c r="AC44" s="12">
        <v>7.3</v>
      </c>
      <c r="AD44" s="4">
        <v>44.08</v>
      </c>
      <c r="AE44" s="4" t="e">
        <f>#REF!*AC44</f>
        <v>#REF!</v>
      </c>
      <c r="AF44" s="6">
        <f t="shared" si="214"/>
        <v>50.691999999999993</v>
      </c>
      <c r="AG44" s="7">
        <f t="shared" si="215"/>
        <v>321.78399999999999</v>
      </c>
      <c r="AH44" s="156"/>
      <c r="AI44" s="4">
        <v>0</v>
      </c>
      <c r="AJ44" s="4"/>
      <c r="AK44" s="4">
        <f t="shared" si="216"/>
        <v>0</v>
      </c>
      <c r="AL44" s="4">
        <v>0</v>
      </c>
      <c r="AM44" s="4">
        <v>0</v>
      </c>
      <c r="AN44" s="6">
        <f t="shared" si="217"/>
        <v>0</v>
      </c>
      <c r="AO44" s="159">
        <v>0</v>
      </c>
      <c r="AP44" s="4">
        <v>0</v>
      </c>
      <c r="AQ44" s="4">
        <f t="shared" ref="AQ44:AQ50" si="263">AP44*1.193</f>
        <v>0</v>
      </c>
      <c r="AR44" s="6">
        <f t="shared" si="218"/>
        <v>0</v>
      </c>
      <c r="AS44" s="7">
        <f t="shared" si="219"/>
        <v>0</v>
      </c>
      <c r="AT44" s="156">
        <v>15</v>
      </c>
      <c r="AU44" s="4">
        <v>1.62</v>
      </c>
      <c r="AV44" s="4">
        <v>4.71</v>
      </c>
      <c r="AW44" s="4">
        <f t="shared" si="220"/>
        <v>24.3</v>
      </c>
      <c r="AX44" s="6">
        <f t="shared" si="221"/>
        <v>70.650000000000006</v>
      </c>
      <c r="AY44" s="12">
        <v>65</v>
      </c>
      <c r="AZ44" s="4">
        <v>1.1200000000000001</v>
      </c>
      <c r="BA44" s="4">
        <v>74.599999999999994</v>
      </c>
      <c r="BB44" s="4">
        <v>91.8</v>
      </c>
      <c r="BC44" s="4">
        <v>118.5</v>
      </c>
      <c r="BD44" s="4">
        <v>191.2</v>
      </c>
      <c r="BE44" s="4">
        <f t="shared" si="222"/>
        <v>2.4034999999999997</v>
      </c>
      <c r="BF44" s="4">
        <f t="shared" si="223"/>
        <v>72.800000000000011</v>
      </c>
      <c r="BG44" s="6">
        <f t="shared" si="224"/>
        <v>2.64385</v>
      </c>
      <c r="BH44" s="7">
        <f t="shared" si="225"/>
        <v>156.22749999999999</v>
      </c>
      <c r="BI44" s="27"/>
      <c r="BJ44" s="28"/>
      <c r="BK44" s="29"/>
      <c r="BL44" s="30"/>
      <c r="BM44" s="31"/>
      <c r="BN44" s="28"/>
      <c r="BO44" s="29"/>
      <c r="BP44" s="30"/>
      <c r="BQ44" s="31"/>
      <c r="BR44" s="28"/>
      <c r="BS44" s="29"/>
      <c r="BT44" s="30"/>
      <c r="BU44" s="31"/>
      <c r="BV44" s="28"/>
      <c r="BW44" s="29"/>
      <c r="BX44" s="30"/>
      <c r="BY44" s="31"/>
      <c r="BZ44" s="28"/>
      <c r="CA44" s="29"/>
      <c r="CB44" s="30"/>
      <c r="CD44" s="33">
        <f t="shared" si="226"/>
        <v>0</v>
      </c>
      <c r="CE44" s="17">
        <f t="shared" si="227"/>
        <v>0</v>
      </c>
      <c r="CF44" s="17">
        <f t="shared" si="228"/>
        <v>0</v>
      </c>
      <c r="CG44" s="17">
        <f t="shared" si="229"/>
        <v>0</v>
      </c>
      <c r="CH44" s="17">
        <f t="shared" si="230"/>
        <v>0</v>
      </c>
      <c r="CJ44" s="17">
        <f t="shared" si="231"/>
        <v>0</v>
      </c>
      <c r="CK44" s="17">
        <f t="shared" si="232"/>
        <v>0</v>
      </c>
      <c r="CL44" s="17">
        <f t="shared" si="233"/>
        <v>0</v>
      </c>
      <c r="CM44" s="17">
        <f t="shared" si="234"/>
        <v>0</v>
      </c>
      <c r="CN44" s="17">
        <f t="shared" si="235"/>
        <v>0</v>
      </c>
      <c r="CO44" s="17" t="e">
        <f>#REF!+AG44+AX44+AN44+BH44+#REF!+DP44</f>
        <v>#REF!</v>
      </c>
      <c r="CP44" s="17" t="e">
        <f>CO44*1.259</f>
        <v>#REF!</v>
      </c>
      <c r="CQ44" s="17">
        <f t="shared" si="36"/>
        <v>622.31149999999991</v>
      </c>
      <c r="CR44" s="17">
        <f t="shared" si="37"/>
        <v>645.38509999999997</v>
      </c>
      <c r="CS44" s="17">
        <f t="shared" si="38"/>
        <v>686.72529999999995</v>
      </c>
      <c r="CT44" s="17">
        <f t="shared" si="39"/>
        <v>750.89874999999984</v>
      </c>
      <c r="CU44" s="17">
        <f t="shared" si="40"/>
        <v>925.63319999999987</v>
      </c>
      <c r="CV44" s="17">
        <f t="shared" si="236"/>
        <v>1099.6522415999998</v>
      </c>
      <c r="CW44" s="17">
        <f t="shared" si="41"/>
        <v>40.262</v>
      </c>
      <c r="CX44" s="17">
        <f t="shared" si="237"/>
        <v>0</v>
      </c>
      <c r="CY44" s="33"/>
      <c r="CZ44" s="33"/>
      <c r="DA44" s="17"/>
      <c r="DB44" s="17"/>
      <c r="DC44" s="17"/>
      <c r="DD44" s="15">
        <f t="shared" si="238"/>
        <v>105.43897666666665</v>
      </c>
      <c r="DE44" s="15">
        <f t="shared" si="239"/>
        <v>102.32646736842105</v>
      </c>
      <c r="DF44" s="15">
        <f t="shared" si="240"/>
        <v>99.525208999999975</v>
      </c>
      <c r="DG44" s="15">
        <f t="shared" si="241"/>
        <v>96.990737142857128</v>
      </c>
      <c r="DH44" s="15">
        <f t="shared" si="242"/>
        <v>78.558214545454533</v>
      </c>
      <c r="DI44" s="15"/>
      <c r="DJ44" s="15"/>
      <c r="DK44" s="15"/>
      <c r="DL44" s="15"/>
      <c r="DM44" s="15"/>
      <c r="DO44" s="17"/>
      <c r="DP44" s="17">
        <v>1.1000000000000001</v>
      </c>
      <c r="DQ44" s="32">
        <v>118.8</v>
      </c>
      <c r="DR44" s="32">
        <f t="shared" si="243"/>
        <v>115.98287433333333</v>
      </c>
      <c r="DS44" s="32">
        <f t="shared" si="244"/>
        <v>112.55911410526316</v>
      </c>
      <c r="DT44" s="32">
        <f t="shared" si="245"/>
        <v>109.47772989999999</v>
      </c>
      <c r="DU44" s="32">
        <f t="shared" si="246"/>
        <v>106.68981085714285</v>
      </c>
      <c r="DV44" s="32">
        <f t="shared" si="247"/>
        <v>86.414035999999996</v>
      </c>
      <c r="DW44" s="32">
        <v>8</v>
      </c>
      <c r="DX44" s="32">
        <f t="shared" si="248"/>
        <v>843.51181333333318</v>
      </c>
      <c r="DY44" s="32">
        <f t="shared" si="249"/>
        <v>818.61173894736839</v>
      </c>
      <c r="DZ44" s="32">
        <f t="shared" si="250"/>
        <v>796.2016719999998</v>
      </c>
      <c r="EA44" s="32">
        <f t="shared" si="251"/>
        <v>775.92589714285702</v>
      </c>
      <c r="EB44" s="32">
        <f t="shared" si="252"/>
        <v>628.46571636363626</v>
      </c>
      <c r="ED44" s="15">
        <f t="shared" si="253"/>
        <v>1897.9015799999997</v>
      </c>
      <c r="EE44" s="15">
        <f t="shared" si="254"/>
        <v>1944.2028799999998</v>
      </c>
      <c r="EF44" s="15">
        <f t="shared" si="255"/>
        <v>1990.5041799999995</v>
      </c>
      <c r="EG44" s="15">
        <f t="shared" si="256"/>
        <v>2036.8054799999998</v>
      </c>
      <c r="EH44" s="15">
        <f t="shared" si="257"/>
        <v>2592.4210799999996</v>
      </c>
      <c r="EI44" s="34"/>
      <c r="EJ44" s="35">
        <f t="shared" si="258"/>
        <v>630.6404</v>
      </c>
      <c r="EK44" s="35">
        <f t="shared" si="259"/>
        <v>498.4070857142857</v>
      </c>
      <c r="EL44" s="35"/>
      <c r="EM44" s="35"/>
      <c r="EN44" s="15">
        <f t="shared" si="64"/>
        <v>74.83486111111111</v>
      </c>
      <c r="EO44" s="15">
        <f t="shared" si="73"/>
        <v>88.979536842105261</v>
      </c>
      <c r="EP44" s="15">
        <f t="shared" si="74"/>
        <v>86.543659999999988</v>
      </c>
      <c r="EQ44" s="15">
        <f t="shared" si="75"/>
        <v>78.83005</v>
      </c>
      <c r="ER44" s="15">
        <f t="shared" si="65"/>
        <v>62.300885714285712</v>
      </c>
      <c r="ES44" s="15"/>
      <c r="ET44" s="15">
        <f t="shared" si="76"/>
        <v>1347.0274999999999</v>
      </c>
      <c r="EU44" s="15">
        <f t="shared" si="77"/>
        <v>1690.6112000000001</v>
      </c>
      <c r="EV44" s="15">
        <f t="shared" si="78"/>
        <v>1730.8731999999998</v>
      </c>
      <c r="EW44" s="15">
        <f t="shared" si="260"/>
        <v>1891.9212</v>
      </c>
      <c r="EX44" s="15">
        <f t="shared" si="261"/>
        <v>2616.6372000000001</v>
      </c>
      <c r="EY44" s="17">
        <f t="shared" si="66"/>
        <v>1347.0274999999999</v>
      </c>
      <c r="EZ44" s="17">
        <f t="shared" si="67"/>
        <v>1410.3631</v>
      </c>
      <c r="FA44" s="17">
        <f t="shared" si="68"/>
        <v>1491.9652999999998</v>
      </c>
      <c r="FB44" s="17">
        <f t="shared" si="69"/>
        <v>1717.1867499999998</v>
      </c>
      <c r="FC44" s="17">
        <f t="shared" si="70"/>
        <v>2616.6371999999997</v>
      </c>
      <c r="FE44" s="17"/>
      <c r="FF44" s="17"/>
      <c r="FG44" s="17"/>
      <c r="FH44" s="17"/>
      <c r="FI44" s="17"/>
    </row>
    <row r="45" spans="1:165">
      <c r="A45" s="48">
        <v>3</v>
      </c>
      <c r="B45" s="19" t="s">
        <v>51</v>
      </c>
      <c r="C45" s="23">
        <v>18</v>
      </c>
      <c r="D45" s="24">
        <v>19</v>
      </c>
      <c r="E45" s="24">
        <v>20</v>
      </c>
      <c r="F45" s="24">
        <v>21</v>
      </c>
      <c r="G45" s="25">
        <v>33</v>
      </c>
      <c r="H45" s="26"/>
      <c r="I45" s="26">
        <f t="shared" si="201"/>
        <v>0</v>
      </c>
      <c r="J45" s="4">
        <f t="shared" si="202"/>
        <v>0</v>
      </c>
      <c r="K45" s="4">
        <f t="shared" si="203"/>
        <v>0</v>
      </c>
      <c r="L45" s="4">
        <f t="shared" si="204"/>
        <v>0</v>
      </c>
      <c r="M45" s="4">
        <f t="shared" si="205"/>
        <v>0</v>
      </c>
      <c r="N45" s="6">
        <f t="shared" si="206"/>
        <v>0</v>
      </c>
      <c r="O45" s="12">
        <v>0</v>
      </c>
      <c r="P45" s="4">
        <f t="shared" si="262"/>
        <v>0</v>
      </c>
      <c r="Q45" s="4">
        <f t="shared" si="6"/>
        <v>0</v>
      </c>
      <c r="R45" s="4">
        <f t="shared" si="207"/>
        <v>0</v>
      </c>
      <c r="S45" s="4">
        <f t="shared" si="208"/>
        <v>0</v>
      </c>
      <c r="T45" s="4">
        <f t="shared" si="209"/>
        <v>0</v>
      </c>
      <c r="U45" s="4">
        <f t="shared" si="210"/>
        <v>0</v>
      </c>
      <c r="V45" s="7">
        <f t="shared" si="211"/>
        <v>0</v>
      </c>
      <c r="W45" s="156">
        <v>8.1999999999999993</v>
      </c>
      <c r="X45" s="4">
        <v>4.91</v>
      </c>
      <c r="Y45" s="4">
        <f t="shared" si="212"/>
        <v>40.262</v>
      </c>
      <c r="Z45" s="156">
        <v>15</v>
      </c>
      <c r="AA45" s="4">
        <v>4.91</v>
      </c>
      <c r="AB45" s="157">
        <f t="shared" si="213"/>
        <v>73.650000000000006</v>
      </c>
      <c r="AC45" s="12">
        <v>7.3</v>
      </c>
      <c r="AD45" s="4">
        <v>44.08</v>
      </c>
      <c r="AE45" s="4" t="e">
        <f>#REF!*AC45</f>
        <v>#REF!</v>
      </c>
      <c r="AF45" s="6">
        <f t="shared" si="214"/>
        <v>50.691999999999993</v>
      </c>
      <c r="AG45" s="7">
        <f t="shared" si="215"/>
        <v>321.78399999999999</v>
      </c>
      <c r="AH45" s="156"/>
      <c r="AI45" s="4">
        <v>0</v>
      </c>
      <c r="AJ45" s="4"/>
      <c r="AK45" s="4">
        <f t="shared" si="216"/>
        <v>0</v>
      </c>
      <c r="AL45" s="4">
        <v>0</v>
      </c>
      <c r="AM45" s="4">
        <v>0</v>
      </c>
      <c r="AN45" s="6">
        <f t="shared" si="217"/>
        <v>0</v>
      </c>
      <c r="AO45" s="159">
        <v>0</v>
      </c>
      <c r="AP45" s="4">
        <v>0</v>
      </c>
      <c r="AQ45" s="4">
        <f t="shared" si="263"/>
        <v>0</v>
      </c>
      <c r="AR45" s="6">
        <f t="shared" si="218"/>
        <v>0</v>
      </c>
      <c r="AS45" s="7">
        <f t="shared" si="219"/>
        <v>0</v>
      </c>
      <c r="AT45" s="156">
        <v>15</v>
      </c>
      <c r="AU45" s="4">
        <v>1.62</v>
      </c>
      <c r="AV45" s="4">
        <v>4.71</v>
      </c>
      <c r="AW45" s="4">
        <f t="shared" si="220"/>
        <v>24.3</v>
      </c>
      <c r="AX45" s="6">
        <f t="shared" si="221"/>
        <v>70.650000000000006</v>
      </c>
      <c r="AY45" s="12">
        <v>65</v>
      </c>
      <c r="AZ45" s="4">
        <v>1.1200000000000001</v>
      </c>
      <c r="BA45" s="4">
        <v>74.599999999999994</v>
      </c>
      <c r="BB45" s="4">
        <v>91.8</v>
      </c>
      <c r="BC45" s="4">
        <v>96.8</v>
      </c>
      <c r="BD45" s="4">
        <v>156.1</v>
      </c>
      <c r="BE45" s="4">
        <f t="shared" si="222"/>
        <v>2.4034999999999997</v>
      </c>
      <c r="BF45" s="4">
        <f t="shared" si="223"/>
        <v>72.800000000000011</v>
      </c>
      <c r="BG45" s="6">
        <f t="shared" si="224"/>
        <v>2.64385</v>
      </c>
      <c r="BH45" s="7">
        <f t="shared" si="225"/>
        <v>156.22749999999999</v>
      </c>
      <c r="BI45" s="27"/>
      <c r="BJ45" s="28"/>
      <c r="BK45" s="29"/>
      <c r="BL45" s="30"/>
      <c r="BM45" s="31"/>
      <c r="BN45" s="28"/>
      <c r="BO45" s="29"/>
      <c r="BP45" s="30"/>
      <c r="BQ45" s="31"/>
      <c r="BR45" s="28"/>
      <c r="BS45" s="29"/>
      <c r="BT45" s="30"/>
      <c r="BU45" s="31"/>
      <c r="BV45" s="28"/>
      <c r="BW45" s="29"/>
      <c r="BX45" s="30"/>
      <c r="BY45" s="31"/>
      <c r="BZ45" s="28"/>
      <c r="CA45" s="29"/>
      <c r="CB45" s="30"/>
      <c r="CD45" s="33">
        <f t="shared" si="226"/>
        <v>0</v>
      </c>
      <c r="CE45" s="17">
        <f t="shared" si="227"/>
        <v>0</v>
      </c>
      <c r="CF45" s="17">
        <f t="shared" si="228"/>
        <v>0</v>
      </c>
      <c r="CG45" s="17">
        <f t="shared" si="229"/>
        <v>0</v>
      </c>
      <c r="CH45" s="17">
        <f t="shared" si="230"/>
        <v>0</v>
      </c>
      <c r="CJ45" s="17">
        <f t="shared" si="231"/>
        <v>0</v>
      </c>
      <c r="CK45" s="17">
        <f t="shared" si="232"/>
        <v>0</v>
      </c>
      <c r="CL45" s="17">
        <f t="shared" si="233"/>
        <v>0</v>
      </c>
      <c r="CM45" s="17">
        <f t="shared" si="234"/>
        <v>0</v>
      </c>
      <c r="CN45" s="17">
        <f t="shared" si="235"/>
        <v>0</v>
      </c>
      <c r="CO45" s="17" t="e">
        <f>#REF!+AG45+AX45+AN45+BH45+#REF!+DP45</f>
        <v>#REF!</v>
      </c>
      <c r="CP45" s="17" t="e">
        <f>CO45*1.252</f>
        <v>#REF!</v>
      </c>
      <c r="CQ45" s="17">
        <f t="shared" si="36"/>
        <v>622.31149999999991</v>
      </c>
      <c r="CR45" s="17">
        <f t="shared" si="37"/>
        <v>645.38509999999997</v>
      </c>
      <c r="CS45" s="17">
        <f t="shared" si="38"/>
        <v>686.72529999999995</v>
      </c>
      <c r="CT45" s="17">
        <f t="shared" si="39"/>
        <v>698.74279999999987</v>
      </c>
      <c r="CU45" s="17">
        <f t="shared" si="40"/>
        <v>841.27034999999989</v>
      </c>
      <c r="CV45" s="17">
        <f t="shared" si="236"/>
        <v>1012.0482310499999</v>
      </c>
      <c r="CW45" s="17">
        <f t="shared" si="41"/>
        <v>40.262</v>
      </c>
      <c r="CX45" s="17">
        <f t="shared" si="237"/>
        <v>0</v>
      </c>
      <c r="CY45" s="33"/>
      <c r="CZ45" s="33"/>
      <c r="DA45" s="17"/>
      <c r="DB45" s="17"/>
      <c r="DC45" s="17"/>
      <c r="DD45" s="15">
        <f t="shared" si="238"/>
        <v>100.04912791666665</v>
      </c>
      <c r="DE45" s="15">
        <f t="shared" si="239"/>
        <v>97.220294868421036</v>
      </c>
      <c r="DF45" s="15">
        <f t="shared" si="240"/>
        <v>94.674345124999974</v>
      </c>
      <c r="DG45" s="15">
        <f t="shared" si="241"/>
        <v>92.370866785714284</v>
      </c>
      <c r="DH45" s="15">
        <f t="shared" si="242"/>
        <v>75.61829704545454</v>
      </c>
      <c r="DI45" s="15"/>
      <c r="DJ45" s="15"/>
      <c r="DK45" s="15"/>
      <c r="DL45" s="15"/>
      <c r="DM45" s="15"/>
      <c r="DO45" s="17"/>
      <c r="DP45" s="17">
        <v>1.8</v>
      </c>
      <c r="DQ45" s="32">
        <v>120.3</v>
      </c>
      <c r="DR45" s="32">
        <f t="shared" si="243"/>
        <v>180.08843024999996</v>
      </c>
      <c r="DS45" s="32">
        <f t="shared" si="244"/>
        <v>174.99653076315786</v>
      </c>
      <c r="DT45" s="32">
        <f t="shared" si="245"/>
        <v>170.41382122499996</v>
      </c>
      <c r="DU45" s="32">
        <f t="shared" si="246"/>
        <v>166.26756021428571</v>
      </c>
      <c r="DV45" s="32">
        <f t="shared" si="247"/>
        <v>136.11293468181819</v>
      </c>
      <c r="DW45" s="32">
        <v>31</v>
      </c>
      <c r="DX45" s="32">
        <f t="shared" si="248"/>
        <v>3101.522965416666</v>
      </c>
      <c r="DY45" s="32">
        <f t="shared" si="249"/>
        <v>3013.8291409210519</v>
      </c>
      <c r="DZ45" s="32">
        <f t="shared" si="250"/>
        <v>2934.9046988749992</v>
      </c>
      <c r="EA45" s="32">
        <f t="shared" si="251"/>
        <v>2863.4968703571426</v>
      </c>
      <c r="EB45" s="32">
        <f t="shared" si="252"/>
        <v>2344.1672084090906</v>
      </c>
      <c r="ED45" s="15">
        <f t="shared" si="253"/>
        <v>1800.8843024999996</v>
      </c>
      <c r="EE45" s="15">
        <f t="shared" si="254"/>
        <v>1847.1856024999997</v>
      </c>
      <c r="EF45" s="15">
        <f t="shared" si="255"/>
        <v>1893.4869024999994</v>
      </c>
      <c r="EG45" s="15">
        <f t="shared" si="256"/>
        <v>1939.7882024999999</v>
      </c>
      <c r="EH45" s="15">
        <f t="shared" si="257"/>
        <v>2495.4038025</v>
      </c>
      <c r="EI45" s="34"/>
      <c r="EJ45" s="35">
        <f t="shared" si="258"/>
        <v>2334.7628687500001</v>
      </c>
      <c r="EK45" s="35">
        <f t="shared" si="259"/>
        <v>1869.0596392857144</v>
      </c>
      <c r="EL45" s="35"/>
      <c r="EM45" s="35"/>
      <c r="EN45" s="15">
        <f t="shared" si="64"/>
        <v>74.83486111111111</v>
      </c>
      <c r="EO45" s="15">
        <f t="shared" si="73"/>
        <v>84.539386842105259</v>
      </c>
      <c r="EP45" s="15">
        <f t="shared" si="74"/>
        <v>82.325517499999989</v>
      </c>
      <c r="EQ45" s="15">
        <f t="shared" si="75"/>
        <v>75.314931250000001</v>
      </c>
      <c r="ER45" s="15">
        <f t="shared" si="65"/>
        <v>60.292246428571431</v>
      </c>
      <c r="ES45" s="15"/>
      <c r="ET45" s="15">
        <f t="shared" si="76"/>
        <v>1347.0274999999999</v>
      </c>
      <c r="EU45" s="15">
        <f t="shared" si="77"/>
        <v>1606.2483499999998</v>
      </c>
      <c r="EV45" s="15">
        <f t="shared" si="78"/>
        <v>1646.5103499999998</v>
      </c>
      <c r="EW45" s="15">
        <f t="shared" si="260"/>
        <v>1807.55835</v>
      </c>
      <c r="EX45" s="15">
        <f t="shared" si="261"/>
        <v>2532.2743500000001</v>
      </c>
      <c r="EY45" s="17">
        <f t="shared" si="66"/>
        <v>1347.0274999999999</v>
      </c>
      <c r="EZ45" s="17">
        <f t="shared" si="67"/>
        <v>1410.3631</v>
      </c>
      <c r="FA45" s="17">
        <f t="shared" si="68"/>
        <v>1491.9652999999998</v>
      </c>
      <c r="FB45" s="17">
        <f t="shared" si="69"/>
        <v>1665.0308</v>
      </c>
      <c r="FC45" s="17">
        <f t="shared" si="70"/>
        <v>2532.2743499999997</v>
      </c>
      <c r="FE45" s="17"/>
      <c r="FF45" s="17"/>
      <c r="FG45" s="17"/>
      <c r="FH45" s="17"/>
      <c r="FI45" s="17"/>
    </row>
    <row r="46" spans="1:165">
      <c r="A46" s="48">
        <v>4</v>
      </c>
      <c r="B46" s="19" t="s">
        <v>52</v>
      </c>
      <c r="C46" s="23">
        <v>18</v>
      </c>
      <c r="D46" s="24">
        <v>19</v>
      </c>
      <c r="E46" s="24">
        <v>20</v>
      </c>
      <c r="F46" s="24">
        <v>21</v>
      </c>
      <c r="G46" s="25">
        <v>33</v>
      </c>
      <c r="H46" s="26"/>
      <c r="I46" s="26">
        <f t="shared" si="201"/>
        <v>0</v>
      </c>
      <c r="J46" s="4">
        <f t="shared" si="202"/>
        <v>0</v>
      </c>
      <c r="K46" s="4">
        <f t="shared" si="203"/>
        <v>0</v>
      </c>
      <c r="L46" s="4">
        <f t="shared" si="204"/>
        <v>0</v>
      </c>
      <c r="M46" s="4">
        <f t="shared" si="205"/>
        <v>0</v>
      </c>
      <c r="N46" s="6">
        <f t="shared" si="206"/>
        <v>0</v>
      </c>
      <c r="O46" s="12">
        <v>0</v>
      </c>
      <c r="P46" s="4">
        <f t="shared" si="262"/>
        <v>0</v>
      </c>
      <c r="Q46" s="4">
        <f t="shared" si="6"/>
        <v>0</v>
      </c>
      <c r="R46" s="4">
        <f t="shared" si="207"/>
        <v>0</v>
      </c>
      <c r="S46" s="4">
        <f t="shared" si="208"/>
        <v>0</v>
      </c>
      <c r="T46" s="4">
        <f t="shared" si="209"/>
        <v>0</v>
      </c>
      <c r="U46" s="4">
        <f t="shared" si="210"/>
        <v>0</v>
      </c>
      <c r="V46" s="7">
        <f t="shared" si="211"/>
        <v>0</v>
      </c>
      <c r="W46" s="156">
        <v>8.1999999999999993</v>
      </c>
      <c r="X46" s="4">
        <v>4.91</v>
      </c>
      <c r="Y46" s="4">
        <f t="shared" si="212"/>
        <v>40.262</v>
      </c>
      <c r="Z46" s="156">
        <v>15</v>
      </c>
      <c r="AA46" s="4">
        <v>4.91</v>
      </c>
      <c r="AB46" s="157">
        <f t="shared" si="213"/>
        <v>73.650000000000006</v>
      </c>
      <c r="AC46" s="12">
        <v>7.3</v>
      </c>
      <c r="AD46" s="4">
        <v>44.08</v>
      </c>
      <c r="AE46" s="4" t="e">
        <f>#REF!*AC46</f>
        <v>#REF!</v>
      </c>
      <c r="AF46" s="6">
        <f t="shared" si="214"/>
        <v>50.691999999999993</v>
      </c>
      <c r="AG46" s="7">
        <f t="shared" si="215"/>
        <v>321.78399999999999</v>
      </c>
      <c r="AH46" s="156"/>
      <c r="AI46" s="4">
        <v>0</v>
      </c>
      <c r="AJ46" s="4"/>
      <c r="AK46" s="4">
        <f t="shared" si="216"/>
        <v>0</v>
      </c>
      <c r="AL46" s="4">
        <v>0</v>
      </c>
      <c r="AM46" s="4">
        <v>0</v>
      </c>
      <c r="AN46" s="6">
        <f t="shared" si="217"/>
        <v>0</v>
      </c>
      <c r="AO46" s="159">
        <v>0</v>
      </c>
      <c r="AP46" s="4">
        <v>0</v>
      </c>
      <c r="AQ46" s="4">
        <f t="shared" si="263"/>
        <v>0</v>
      </c>
      <c r="AR46" s="6">
        <f t="shared" si="218"/>
        <v>0</v>
      </c>
      <c r="AS46" s="7">
        <f t="shared" si="219"/>
        <v>0</v>
      </c>
      <c r="AT46" s="156">
        <v>15</v>
      </c>
      <c r="AU46" s="4">
        <v>1.62</v>
      </c>
      <c r="AV46" s="4">
        <v>4.71</v>
      </c>
      <c r="AW46" s="4">
        <f t="shared" si="220"/>
        <v>24.3</v>
      </c>
      <c r="AX46" s="6">
        <f t="shared" si="221"/>
        <v>70.650000000000006</v>
      </c>
      <c r="AY46" s="12">
        <v>65</v>
      </c>
      <c r="AZ46" s="4">
        <v>1.1200000000000001</v>
      </c>
      <c r="BA46" s="4">
        <v>74.599999999999994</v>
      </c>
      <c r="BB46" s="4">
        <v>91.8</v>
      </c>
      <c r="BC46" s="4">
        <v>96.8</v>
      </c>
      <c r="BD46" s="4">
        <v>156.1</v>
      </c>
      <c r="BE46" s="4">
        <f t="shared" si="222"/>
        <v>2.4034999999999997</v>
      </c>
      <c r="BF46" s="4">
        <f t="shared" si="223"/>
        <v>72.800000000000011</v>
      </c>
      <c r="BG46" s="6">
        <f t="shared" si="224"/>
        <v>2.64385</v>
      </c>
      <c r="BH46" s="7">
        <f t="shared" si="225"/>
        <v>156.22749999999999</v>
      </c>
      <c r="BI46" s="27"/>
      <c r="BJ46" s="28"/>
      <c r="BK46" s="29"/>
      <c r="BL46" s="30"/>
      <c r="BM46" s="31"/>
      <c r="BN46" s="28"/>
      <c r="BO46" s="29"/>
      <c r="BP46" s="30"/>
      <c r="BQ46" s="31"/>
      <c r="BR46" s="28"/>
      <c r="BS46" s="29"/>
      <c r="BT46" s="30"/>
      <c r="BU46" s="31"/>
      <c r="BV46" s="28"/>
      <c r="BW46" s="29"/>
      <c r="BX46" s="30"/>
      <c r="BY46" s="31"/>
      <c r="BZ46" s="28"/>
      <c r="CA46" s="29"/>
      <c r="CB46" s="30"/>
      <c r="CD46" s="33">
        <f t="shared" si="226"/>
        <v>0</v>
      </c>
      <c r="CE46" s="17">
        <f t="shared" si="227"/>
        <v>0</v>
      </c>
      <c r="CF46" s="17">
        <f t="shared" si="228"/>
        <v>0</v>
      </c>
      <c r="CG46" s="17">
        <f t="shared" si="229"/>
        <v>0</v>
      </c>
      <c r="CH46" s="17">
        <f t="shared" si="230"/>
        <v>0</v>
      </c>
      <c r="CJ46" s="17">
        <f t="shared" si="231"/>
        <v>0</v>
      </c>
      <c r="CK46" s="17">
        <f t="shared" si="232"/>
        <v>0</v>
      </c>
      <c r="CL46" s="17">
        <f t="shared" si="233"/>
        <v>0</v>
      </c>
      <c r="CM46" s="17">
        <f t="shared" si="234"/>
        <v>0</v>
      </c>
      <c r="CN46" s="17">
        <f t="shared" si="235"/>
        <v>0</v>
      </c>
      <c r="CO46" s="17" t="e">
        <f>#REF!+AG46+AX46+AN46+BH46+#REF!+DP46</f>
        <v>#REF!</v>
      </c>
      <c r="CP46" s="17" t="e">
        <f>CO46*1.259</f>
        <v>#REF!</v>
      </c>
      <c r="CQ46" s="17">
        <f t="shared" si="36"/>
        <v>622.31149999999991</v>
      </c>
      <c r="CR46" s="17">
        <f t="shared" si="37"/>
        <v>645.38509999999997</v>
      </c>
      <c r="CS46" s="17">
        <f t="shared" si="38"/>
        <v>686.72529999999995</v>
      </c>
      <c r="CT46" s="17">
        <f t="shared" si="39"/>
        <v>698.74279999999987</v>
      </c>
      <c r="CU46" s="17">
        <f t="shared" si="40"/>
        <v>841.27034999999989</v>
      </c>
      <c r="CV46" s="17">
        <f t="shared" si="236"/>
        <v>997.74663509999982</v>
      </c>
      <c r="CW46" s="17">
        <f t="shared" si="41"/>
        <v>40.262</v>
      </c>
      <c r="CX46" s="17">
        <f t="shared" si="237"/>
        <v>0</v>
      </c>
      <c r="CY46" s="33"/>
      <c r="CZ46" s="33"/>
      <c r="DA46" s="17"/>
      <c r="DB46" s="17"/>
      <c r="DC46" s="17"/>
      <c r="DD46" s="15">
        <f t="shared" si="238"/>
        <v>100.04912791666665</v>
      </c>
      <c r="DE46" s="15">
        <f t="shared" si="239"/>
        <v>97.220294868421036</v>
      </c>
      <c r="DF46" s="15">
        <f t="shared" si="240"/>
        <v>94.674345124999974</v>
      </c>
      <c r="DG46" s="15">
        <f t="shared" si="241"/>
        <v>92.370866785714284</v>
      </c>
      <c r="DH46" s="15">
        <f t="shared" si="242"/>
        <v>75.61829704545454</v>
      </c>
      <c r="DI46" s="15"/>
      <c r="DJ46" s="15"/>
      <c r="DK46" s="15"/>
      <c r="DL46" s="15"/>
      <c r="DM46" s="15"/>
      <c r="DO46" s="17"/>
      <c r="DP46" s="17">
        <v>2.2000000000000002</v>
      </c>
      <c r="DQ46" s="32">
        <v>118.6</v>
      </c>
      <c r="DR46" s="32">
        <f t="shared" si="243"/>
        <v>220.10808141666664</v>
      </c>
      <c r="DS46" s="32">
        <f t="shared" si="244"/>
        <v>213.88464871052631</v>
      </c>
      <c r="DT46" s="32">
        <f t="shared" si="245"/>
        <v>208.28355927499996</v>
      </c>
      <c r="DU46" s="32">
        <f t="shared" si="246"/>
        <v>203.21590692857143</v>
      </c>
      <c r="DV46" s="32">
        <f t="shared" si="247"/>
        <v>166.3602535</v>
      </c>
      <c r="DW46" s="32">
        <v>48</v>
      </c>
      <c r="DX46" s="32">
        <f t="shared" si="248"/>
        <v>4802.3581399999994</v>
      </c>
      <c r="DY46" s="32">
        <f t="shared" si="249"/>
        <v>4666.5741536842097</v>
      </c>
      <c r="DZ46" s="32">
        <f t="shared" si="250"/>
        <v>4544.3685659999992</v>
      </c>
      <c r="EA46" s="32">
        <f t="shared" si="251"/>
        <v>4433.8016057142859</v>
      </c>
      <c r="EB46" s="32">
        <f t="shared" si="252"/>
        <v>3629.6782581818179</v>
      </c>
      <c r="ED46" s="15">
        <f t="shared" si="253"/>
        <v>1800.8843024999996</v>
      </c>
      <c r="EE46" s="15">
        <f t="shared" si="254"/>
        <v>1847.1856024999997</v>
      </c>
      <c r="EF46" s="15">
        <f t="shared" si="255"/>
        <v>1893.4869024999994</v>
      </c>
      <c r="EG46" s="15">
        <f t="shared" si="256"/>
        <v>1939.7882024999999</v>
      </c>
      <c r="EH46" s="15">
        <f t="shared" si="257"/>
        <v>2495.4038025</v>
      </c>
      <c r="EI46" s="34"/>
      <c r="EJ46" s="35">
        <f t="shared" si="258"/>
        <v>3615.1167</v>
      </c>
      <c r="EK46" s="35">
        <f t="shared" si="259"/>
        <v>2894.0278285714285</v>
      </c>
      <c r="EL46" s="35"/>
      <c r="EM46" s="35"/>
      <c r="EN46" s="15">
        <f t="shared" si="64"/>
        <v>74.83486111111111</v>
      </c>
      <c r="EO46" s="15">
        <f t="shared" si="73"/>
        <v>84.539386842105259</v>
      </c>
      <c r="EP46" s="15">
        <f t="shared" si="74"/>
        <v>82.325517499999989</v>
      </c>
      <c r="EQ46" s="15">
        <f t="shared" si="75"/>
        <v>75.314931250000001</v>
      </c>
      <c r="ER46" s="15">
        <f t="shared" si="65"/>
        <v>60.292246428571431</v>
      </c>
      <c r="ES46" s="15"/>
      <c r="ET46" s="15">
        <f t="shared" si="76"/>
        <v>1347.0274999999999</v>
      </c>
      <c r="EU46" s="15">
        <f t="shared" si="77"/>
        <v>1606.2483499999998</v>
      </c>
      <c r="EV46" s="15">
        <f t="shared" si="78"/>
        <v>1646.5103499999998</v>
      </c>
      <c r="EW46" s="15">
        <f t="shared" si="260"/>
        <v>1807.55835</v>
      </c>
      <c r="EX46" s="15">
        <f t="shared" si="261"/>
        <v>2532.2743500000001</v>
      </c>
      <c r="EY46" s="17">
        <f t="shared" si="66"/>
        <v>1347.0274999999999</v>
      </c>
      <c r="EZ46" s="17">
        <f t="shared" si="67"/>
        <v>1410.3631</v>
      </c>
      <c r="FA46" s="17">
        <f t="shared" si="68"/>
        <v>1491.9652999999998</v>
      </c>
      <c r="FB46" s="17">
        <f t="shared" si="69"/>
        <v>1665.0308</v>
      </c>
      <c r="FC46" s="17">
        <f t="shared" si="70"/>
        <v>2532.2743499999997</v>
      </c>
      <c r="FE46" s="17"/>
      <c r="FF46" s="17"/>
      <c r="FG46" s="17"/>
      <c r="FH46" s="17"/>
      <c r="FI46" s="17"/>
    </row>
    <row r="47" spans="1:165">
      <c r="A47" s="48">
        <v>5</v>
      </c>
      <c r="B47" s="19" t="s">
        <v>53</v>
      </c>
      <c r="C47" s="23">
        <v>18</v>
      </c>
      <c r="D47" s="24">
        <v>19</v>
      </c>
      <c r="E47" s="24">
        <v>20</v>
      </c>
      <c r="F47" s="24">
        <v>21</v>
      </c>
      <c r="G47" s="25">
        <v>33</v>
      </c>
      <c r="H47" s="26"/>
      <c r="I47" s="26">
        <f t="shared" si="201"/>
        <v>0</v>
      </c>
      <c r="J47" s="4">
        <f t="shared" si="202"/>
        <v>0</v>
      </c>
      <c r="K47" s="4">
        <f t="shared" si="203"/>
        <v>0</v>
      </c>
      <c r="L47" s="4">
        <f t="shared" si="204"/>
        <v>0</v>
      </c>
      <c r="M47" s="4">
        <f t="shared" si="205"/>
        <v>0</v>
      </c>
      <c r="N47" s="6">
        <f t="shared" si="206"/>
        <v>0</v>
      </c>
      <c r="O47" s="12">
        <v>0</v>
      </c>
      <c r="P47" s="4">
        <f t="shared" si="262"/>
        <v>0</v>
      </c>
      <c r="Q47" s="4">
        <f t="shared" si="6"/>
        <v>0</v>
      </c>
      <c r="R47" s="4">
        <f t="shared" si="207"/>
        <v>0</v>
      </c>
      <c r="S47" s="4">
        <f t="shared" si="208"/>
        <v>0</v>
      </c>
      <c r="T47" s="4">
        <f t="shared" si="209"/>
        <v>0</v>
      </c>
      <c r="U47" s="4">
        <f t="shared" si="210"/>
        <v>0</v>
      </c>
      <c r="V47" s="7">
        <f t="shared" si="211"/>
        <v>0</v>
      </c>
      <c r="W47" s="156">
        <v>8.1999999999999993</v>
      </c>
      <c r="X47" s="4">
        <v>4.91</v>
      </c>
      <c r="Y47" s="4">
        <f t="shared" si="212"/>
        <v>40.262</v>
      </c>
      <c r="Z47" s="156">
        <v>15</v>
      </c>
      <c r="AA47" s="4">
        <v>4.91</v>
      </c>
      <c r="AB47" s="157">
        <f t="shared" si="213"/>
        <v>73.650000000000006</v>
      </c>
      <c r="AC47" s="12">
        <v>7.3</v>
      </c>
      <c r="AD47" s="4">
        <v>44.08</v>
      </c>
      <c r="AE47" s="4" t="e">
        <f>#REF!*AC47</f>
        <v>#REF!</v>
      </c>
      <c r="AF47" s="6">
        <f t="shared" si="214"/>
        <v>50.691999999999993</v>
      </c>
      <c r="AG47" s="7">
        <f t="shared" si="215"/>
        <v>321.78399999999999</v>
      </c>
      <c r="AH47" s="156"/>
      <c r="AI47" s="4">
        <v>0</v>
      </c>
      <c r="AJ47" s="4"/>
      <c r="AK47" s="4">
        <f t="shared" si="216"/>
        <v>0</v>
      </c>
      <c r="AL47" s="4">
        <v>0</v>
      </c>
      <c r="AM47" s="4">
        <v>0</v>
      </c>
      <c r="AN47" s="6">
        <f t="shared" si="217"/>
        <v>0</v>
      </c>
      <c r="AO47" s="159">
        <v>0</v>
      </c>
      <c r="AP47" s="4">
        <v>0</v>
      </c>
      <c r="AQ47" s="4">
        <f t="shared" si="263"/>
        <v>0</v>
      </c>
      <c r="AR47" s="6">
        <f t="shared" si="218"/>
        <v>0</v>
      </c>
      <c r="AS47" s="7">
        <f t="shared" si="219"/>
        <v>0</v>
      </c>
      <c r="AT47" s="156">
        <v>15</v>
      </c>
      <c r="AU47" s="4">
        <v>1.62</v>
      </c>
      <c r="AV47" s="4">
        <v>4.71</v>
      </c>
      <c r="AW47" s="4">
        <f t="shared" si="220"/>
        <v>24.3</v>
      </c>
      <c r="AX47" s="6">
        <f t="shared" si="221"/>
        <v>70.650000000000006</v>
      </c>
      <c r="AY47" s="12">
        <v>65</v>
      </c>
      <c r="AZ47" s="4">
        <v>1.1200000000000001</v>
      </c>
      <c r="BA47" s="4">
        <v>74.599999999999994</v>
      </c>
      <c r="BB47" s="4">
        <v>91.8</v>
      </c>
      <c r="BC47" s="4">
        <v>96.8</v>
      </c>
      <c r="BD47" s="4">
        <v>156.1</v>
      </c>
      <c r="BE47" s="4">
        <f t="shared" si="222"/>
        <v>2.4034999999999997</v>
      </c>
      <c r="BF47" s="4">
        <f t="shared" si="223"/>
        <v>72.800000000000011</v>
      </c>
      <c r="BG47" s="6">
        <f t="shared" si="224"/>
        <v>2.64385</v>
      </c>
      <c r="BH47" s="7">
        <f t="shared" si="225"/>
        <v>156.22749999999999</v>
      </c>
      <c r="BI47" s="27"/>
      <c r="BJ47" s="28"/>
      <c r="BK47" s="29"/>
      <c r="BL47" s="30"/>
      <c r="BM47" s="31"/>
      <c r="BN47" s="28"/>
      <c r="BO47" s="29"/>
      <c r="BP47" s="30"/>
      <c r="BQ47" s="31"/>
      <c r="BR47" s="28"/>
      <c r="BS47" s="29"/>
      <c r="BT47" s="30"/>
      <c r="BU47" s="31"/>
      <c r="BV47" s="28"/>
      <c r="BW47" s="29"/>
      <c r="BX47" s="30"/>
      <c r="BY47" s="31"/>
      <c r="BZ47" s="28"/>
      <c r="CA47" s="29"/>
      <c r="CB47" s="30"/>
      <c r="CD47" s="33">
        <f t="shared" si="226"/>
        <v>0</v>
      </c>
      <c r="CE47" s="17">
        <f t="shared" si="227"/>
        <v>0</v>
      </c>
      <c r="CF47" s="17">
        <f t="shared" si="228"/>
        <v>0</v>
      </c>
      <c r="CG47" s="17">
        <f t="shared" si="229"/>
        <v>0</v>
      </c>
      <c r="CH47" s="17">
        <f t="shared" si="230"/>
        <v>0</v>
      </c>
      <c r="CJ47" s="17">
        <f t="shared" si="231"/>
        <v>0</v>
      </c>
      <c r="CK47" s="17">
        <f t="shared" si="232"/>
        <v>0</v>
      </c>
      <c r="CL47" s="17">
        <f t="shared" si="233"/>
        <v>0</v>
      </c>
      <c r="CM47" s="17">
        <f t="shared" si="234"/>
        <v>0</v>
      </c>
      <c r="CN47" s="17">
        <f t="shared" si="235"/>
        <v>0</v>
      </c>
      <c r="CO47" s="17" t="e">
        <f>#REF!+AG47+AX47+AN47+BH47+#REF!+DP47</f>
        <v>#REF!</v>
      </c>
      <c r="CP47" s="17" t="e">
        <f>CO47*1.258</f>
        <v>#REF!</v>
      </c>
      <c r="CQ47" s="17">
        <f t="shared" si="36"/>
        <v>622.31149999999991</v>
      </c>
      <c r="CR47" s="17">
        <f t="shared" si="37"/>
        <v>645.38509999999997</v>
      </c>
      <c r="CS47" s="17">
        <f t="shared" si="38"/>
        <v>686.72529999999995</v>
      </c>
      <c r="CT47" s="17">
        <f t="shared" si="39"/>
        <v>698.74279999999987</v>
      </c>
      <c r="CU47" s="17">
        <f t="shared" si="40"/>
        <v>841.27034999999989</v>
      </c>
      <c r="CV47" s="17">
        <f t="shared" si="236"/>
        <v>999.42917579999983</v>
      </c>
      <c r="CW47" s="17">
        <f t="shared" si="41"/>
        <v>40.262</v>
      </c>
      <c r="CX47" s="17">
        <f t="shared" si="237"/>
        <v>0</v>
      </c>
      <c r="CY47" s="33"/>
      <c r="CZ47" s="33"/>
      <c r="DA47" s="17"/>
      <c r="DB47" s="17"/>
      <c r="DC47" s="17"/>
      <c r="DD47" s="15">
        <f t="shared" si="238"/>
        <v>100.04912791666665</v>
      </c>
      <c r="DE47" s="15">
        <f t="shared" si="239"/>
        <v>97.220294868421036</v>
      </c>
      <c r="DF47" s="15">
        <f t="shared" si="240"/>
        <v>94.674345124999974</v>
      </c>
      <c r="DG47" s="15">
        <f t="shared" si="241"/>
        <v>92.370866785714284</v>
      </c>
      <c r="DH47" s="15">
        <f t="shared" si="242"/>
        <v>75.61829704545454</v>
      </c>
      <c r="DI47" s="15"/>
      <c r="DJ47" s="15"/>
      <c r="DK47" s="15"/>
      <c r="DL47" s="15"/>
      <c r="DM47" s="15"/>
      <c r="DO47" s="17"/>
      <c r="DP47" s="17">
        <v>1</v>
      </c>
      <c r="DQ47" s="32">
        <v>118.8</v>
      </c>
      <c r="DR47" s="32">
        <f t="shared" si="243"/>
        <v>100.04912791666665</v>
      </c>
      <c r="DS47" s="32">
        <f t="shared" si="244"/>
        <v>97.220294868421036</v>
      </c>
      <c r="DT47" s="32">
        <f t="shared" si="245"/>
        <v>94.674345124999974</v>
      </c>
      <c r="DU47" s="32">
        <f t="shared" si="246"/>
        <v>92.370866785714284</v>
      </c>
      <c r="DV47" s="32">
        <f t="shared" si="247"/>
        <v>75.61829704545454</v>
      </c>
      <c r="DW47" s="32">
        <v>26</v>
      </c>
      <c r="DX47" s="32">
        <f t="shared" si="248"/>
        <v>2601.2773258333327</v>
      </c>
      <c r="DY47" s="32">
        <f t="shared" si="249"/>
        <v>2527.7276665789468</v>
      </c>
      <c r="DZ47" s="32">
        <f t="shared" si="250"/>
        <v>2461.5329732499995</v>
      </c>
      <c r="EA47" s="32">
        <f t="shared" si="251"/>
        <v>2401.6425364285715</v>
      </c>
      <c r="EB47" s="32">
        <f t="shared" si="252"/>
        <v>1966.0757231818179</v>
      </c>
      <c r="ED47" s="15">
        <f t="shared" si="253"/>
        <v>1800.8843024999996</v>
      </c>
      <c r="EE47" s="15">
        <f t="shared" si="254"/>
        <v>1847.1856024999997</v>
      </c>
      <c r="EF47" s="15">
        <f t="shared" si="255"/>
        <v>1893.4869024999994</v>
      </c>
      <c r="EG47" s="15">
        <f t="shared" si="256"/>
        <v>1939.7882024999999</v>
      </c>
      <c r="EH47" s="15">
        <f t="shared" si="257"/>
        <v>2495.4038025</v>
      </c>
      <c r="EI47" s="34"/>
      <c r="EJ47" s="35">
        <f t="shared" si="258"/>
        <v>1958.1882125</v>
      </c>
      <c r="EK47" s="35">
        <f t="shared" si="259"/>
        <v>1567.5984071428572</v>
      </c>
      <c r="EL47" s="35"/>
      <c r="EM47" s="35"/>
      <c r="EN47" s="15">
        <f t="shared" si="64"/>
        <v>74.83486111111111</v>
      </c>
      <c r="EO47" s="15">
        <f t="shared" si="73"/>
        <v>84.539386842105259</v>
      </c>
      <c r="EP47" s="15">
        <f t="shared" si="74"/>
        <v>82.325517499999989</v>
      </c>
      <c r="EQ47" s="15">
        <f t="shared" si="75"/>
        <v>75.314931250000001</v>
      </c>
      <c r="ER47" s="15">
        <f t="shared" si="65"/>
        <v>60.292246428571431</v>
      </c>
      <c r="ES47" s="15"/>
      <c r="ET47" s="15">
        <f t="shared" si="76"/>
        <v>1347.0274999999999</v>
      </c>
      <c r="EU47" s="15">
        <f t="shared" si="77"/>
        <v>1606.2483499999998</v>
      </c>
      <c r="EV47" s="15">
        <f t="shared" si="78"/>
        <v>1646.5103499999998</v>
      </c>
      <c r="EW47" s="15">
        <f t="shared" si="260"/>
        <v>1807.55835</v>
      </c>
      <c r="EX47" s="15">
        <f t="shared" si="261"/>
        <v>2532.2743500000001</v>
      </c>
      <c r="EY47" s="17">
        <f t="shared" si="66"/>
        <v>1347.0274999999999</v>
      </c>
      <c r="EZ47" s="17">
        <f t="shared" si="67"/>
        <v>1410.3631</v>
      </c>
      <c r="FA47" s="17">
        <f t="shared" si="68"/>
        <v>1491.9652999999998</v>
      </c>
      <c r="FB47" s="17">
        <f t="shared" si="69"/>
        <v>1665.0308</v>
      </c>
      <c r="FC47" s="17">
        <f t="shared" si="70"/>
        <v>2532.2743499999997</v>
      </c>
      <c r="FE47" s="17"/>
      <c r="FF47" s="17"/>
      <c r="FG47" s="17"/>
      <c r="FH47" s="17"/>
      <c r="FI47" s="17"/>
    </row>
    <row r="48" spans="1:165">
      <c r="A48" s="48">
        <v>6</v>
      </c>
      <c r="B48" s="19" t="s">
        <v>54</v>
      </c>
      <c r="C48" s="23">
        <v>18</v>
      </c>
      <c r="D48" s="24">
        <v>19</v>
      </c>
      <c r="E48" s="24">
        <v>20</v>
      </c>
      <c r="F48" s="24">
        <v>21</v>
      </c>
      <c r="G48" s="25">
        <v>33</v>
      </c>
      <c r="H48" s="26"/>
      <c r="I48" s="26">
        <f t="shared" si="201"/>
        <v>0</v>
      </c>
      <c r="J48" s="4">
        <f t="shared" si="202"/>
        <v>0</v>
      </c>
      <c r="K48" s="4">
        <f t="shared" si="203"/>
        <v>0</v>
      </c>
      <c r="L48" s="4">
        <f t="shared" si="204"/>
        <v>0</v>
      </c>
      <c r="M48" s="4">
        <f t="shared" si="205"/>
        <v>0</v>
      </c>
      <c r="N48" s="6">
        <f t="shared" si="206"/>
        <v>0</v>
      </c>
      <c r="O48" s="12">
        <v>0</v>
      </c>
      <c r="P48" s="4">
        <f t="shared" si="262"/>
        <v>0</v>
      </c>
      <c r="Q48" s="4">
        <f t="shared" si="6"/>
        <v>0</v>
      </c>
      <c r="R48" s="4">
        <f t="shared" si="207"/>
        <v>0</v>
      </c>
      <c r="S48" s="4">
        <f t="shared" si="208"/>
        <v>0</v>
      </c>
      <c r="T48" s="4">
        <f t="shared" si="209"/>
        <v>0</v>
      </c>
      <c r="U48" s="4">
        <f t="shared" si="210"/>
        <v>0</v>
      </c>
      <c r="V48" s="7">
        <f t="shared" si="211"/>
        <v>0</v>
      </c>
      <c r="W48" s="156">
        <v>8.1999999999999993</v>
      </c>
      <c r="X48" s="4">
        <v>4.91</v>
      </c>
      <c r="Y48" s="4">
        <f t="shared" si="212"/>
        <v>40.262</v>
      </c>
      <c r="Z48" s="156">
        <v>15</v>
      </c>
      <c r="AA48" s="4">
        <v>4.91</v>
      </c>
      <c r="AB48" s="157">
        <f t="shared" si="213"/>
        <v>73.650000000000006</v>
      </c>
      <c r="AC48" s="12">
        <v>7.3</v>
      </c>
      <c r="AD48" s="4">
        <v>44.08</v>
      </c>
      <c r="AE48" s="4" t="e">
        <f>#REF!*AC48</f>
        <v>#REF!</v>
      </c>
      <c r="AF48" s="6">
        <f t="shared" si="214"/>
        <v>50.691999999999993</v>
      </c>
      <c r="AG48" s="7">
        <f t="shared" si="215"/>
        <v>321.78399999999999</v>
      </c>
      <c r="AH48" s="156"/>
      <c r="AI48" s="4">
        <v>0</v>
      </c>
      <c r="AJ48" s="4"/>
      <c r="AK48" s="4">
        <f t="shared" si="216"/>
        <v>0</v>
      </c>
      <c r="AL48" s="4">
        <v>0</v>
      </c>
      <c r="AM48" s="4">
        <v>0</v>
      </c>
      <c r="AN48" s="6">
        <f t="shared" si="217"/>
        <v>0</v>
      </c>
      <c r="AO48" s="159">
        <v>0</v>
      </c>
      <c r="AP48" s="4">
        <v>0</v>
      </c>
      <c r="AQ48" s="4">
        <f t="shared" si="263"/>
        <v>0</v>
      </c>
      <c r="AR48" s="6">
        <f t="shared" si="218"/>
        <v>0</v>
      </c>
      <c r="AS48" s="7">
        <f t="shared" si="219"/>
        <v>0</v>
      </c>
      <c r="AT48" s="156">
        <v>15</v>
      </c>
      <c r="AU48" s="4">
        <v>1.62</v>
      </c>
      <c r="AV48" s="4">
        <v>4.71</v>
      </c>
      <c r="AW48" s="4">
        <f t="shared" si="220"/>
        <v>24.3</v>
      </c>
      <c r="AX48" s="6">
        <f t="shared" si="221"/>
        <v>70.650000000000006</v>
      </c>
      <c r="AY48" s="12">
        <v>65</v>
      </c>
      <c r="AZ48" s="4">
        <v>1.1200000000000001</v>
      </c>
      <c r="BA48" s="4">
        <v>74.599999999999994</v>
      </c>
      <c r="BB48" s="4">
        <v>91.8</v>
      </c>
      <c r="BC48" s="4">
        <v>96.8</v>
      </c>
      <c r="BD48" s="4">
        <v>156.1</v>
      </c>
      <c r="BE48" s="4">
        <f t="shared" si="222"/>
        <v>2.4034999999999997</v>
      </c>
      <c r="BF48" s="4">
        <f t="shared" si="223"/>
        <v>72.800000000000011</v>
      </c>
      <c r="BG48" s="6">
        <f t="shared" si="224"/>
        <v>2.64385</v>
      </c>
      <c r="BH48" s="7">
        <f t="shared" si="225"/>
        <v>156.22749999999999</v>
      </c>
      <c r="BI48" s="27"/>
      <c r="BJ48" s="28"/>
      <c r="BK48" s="29"/>
      <c r="BL48" s="30"/>
      <c r="BM48" s="31"/>
      <c r="BN48" s="28"/>
      <c r="BO48" s="29"/>
      <c r="BP48" s="30"/>
      <c r="BQ48" s="31"/>
      <c r="BR48" s="28"/>
      <c r="BS48" s="29"/>
      <c r="BT48" s="30"/>
      <c r="BU48" s="31"/>
      <c r="BV48" s="28"/>
      <c r="BW48" s="29"/>
      <c r="BX48" s="30"/>
      <c r="BY48" s="31"/>
      <c r="BZ48" s="28"/>
      <c r="CA48" s="29"/>
      <c r="CB48" s="30"/>
      <c r="CD48" s="33">
        <f t="shared" si="226"/>
        <v>0</v>
      </c>
      <c r="CE48" s="17">
        <f t="shared" si="227"/>
        <v>0</v>
      </c>
      <c r="CF48" s="17">
        <f t="shared" si="228"/>
        <v>0</v>
      </c>
      <c r="CG48" s="17">
        <f t="shared" si="229"/>
        <v>0</v>
      </c>
      <c r="CH48" s="17">
        <f t="shared" si="230"/>
        <v>0</v>
      </c>
      <c r="CJ48" s="17">
        <f t="shared" si="231"/>
        <v>0</v>
      </c>
      <c r="CK48" s="17">
        <f t="shared" si="232"/>
        <v>0</v>
      </c>
      <c r="CL48" s="17">
        <f t="shared" si="233"/>
        <v>0</v>
      </c>
      <c r="CM48" s="17">
        <f t="shared" si="234"/>
        <v>0</v>
      </c>
      <c r="CN48" s="17">
        <f t="shared" si="235"/>
        <v>0</v>
      </c>
      <c r="CO48" s="17" t="e">
        <f>#REF!+AG48+AX48+AN48+BH48+#REF!+DP48</f>
        <v>#REF!</v>
      </c>
      <c r="CP48" s="17" t="e">
        <f>CO48*1.265</f>
        <v>#REF!</v>
      </c>
      <c r="CQ48" s="17">
        <f t="shared" si="36"/>
        <v>622.31149999999991</v>
      </c>
      <c r="CR48" s="17">
        <f t="shared" si="37"/>
        <v>645.38509999999997</v>
      </c>
      <c r="CS48" s="17">
        <f t="shared" si="38"/>
        <v>686.72529999999995</v>
      </c>
      <c r="CT48" s="17">
        <f t="shared" si="39"/>
        <v>698.74279999999987</v>
      </c>
      <c r="CU48" s="17">
        <f t="shared" si="40"/>
        <v>841.27034999999989</v>
      </c>
      <c r="CV48" s="17">
        <f t="shared" si="236"/>
        <v>975.03233564999982</v>
      </c>
      <c r="CW48" s="17">
        <f t="shared" si="41"/>
        <v>40.262</v>
      </c>
      <c r="CX48" s="17">
        <f t="shared" si="237"/>
        <v>0</v>
      </c>
      <c r="CY48" s="33"/>
      <c r="CZ48" s="33"/>
      <c r="DA48" s="17"/>
      <c r="DB48" s="17"/>
      <c r="DC48" s="17"/>
      <c r="DD48" s="15">
        <f t="shared" si="238"/>
        <v>100.04912791666665</v>
      </c>
      <c r="DE48" s="15">
        <f t="shared" si="239"/>
        <v>97.220294868421036</v>
      </c>
      <c r="DF48" s="15">
        <f t="shared" si="240"/>
        <v>94.674345124999974</v>
      </c>
      <c r="DG48" s="15">
        <f t="shared" si="241"/>
        <v>92.370866785714284</v>
      </c>
      <c r="DH48" s="15">
        <f t="shared" si="242"/>
        <v>75.61829704545454</v>
      </c>
      <c r="DI48" s="15"/>
      <c r="DJ48" s="15"/>
      <c r="DK48" s="15"/>
      <c r="DL48" s="15"/>
      <c r="DM48" s="15"/>
      <c r="DO48" s="17"/>
      <c r="DP48" s="17">
        <v>1.7</v>
      </c>
      <c r="DQ48" s="32">
        <v>115.9</v>
      </c>
      <c r="DR48" s="32">
        <f t="shared" si="243"/>
        <v>170.08351745833329</v>
      </c>
      <c r="DS48" s="32">
        <f t="shared" si="244"/>
        <v>165.27450127631576</v>
      </c>
      <c r="DT48" s="32">
        <f t="shared" si="245"/>
        <v>160.94638671249996</v>
      </c>
      <c r="DU48" s="32">
        <f t="shared" si="246"/>
        <v>157.03047353571429</v>
      </c>
      <c r="DV48" s="32">
        <f t="shared" si="247"/>
        <v>128.5511049772727</v>
      </c>
      <c r="DW48" s="32">
        <v>29</v>
      </c>
      <c r="DX48" s="32">
        <f t="shared" si="248"/>
        <v>2901.424709583333</v>
      </c>
      <c r="DY48" s="32">
        <f t="shared" si="249"/>
        <v>2819.38855118421</v>
      </c>
      <c r="DZ48" s="32">
        <f t="shared" si="250"/>
        <v>2745.5560086249993</v>
      </c>
      <c r="EA48" s="32">
        <f t="shared" si="251"/>
        <v>2678.7551367857141</v>
      </c>
      <c r="EB48" s="32">
        <f t="shared" si="252"/>
        <v>2192.9306143181816</v>
      </c>
      <c r="ED48" s="15">
        <f t="shared" si="253"/>
        <v>1800.8843024999996</v>
      </c>
      <c r="EE48" s="15">
        <f t="shared" si="254"/>
        <v>1847.1856024999997</v>
      </c>
      <c r="EF48" s="15">
        <f t="shared" si="255"/>
        <v>1893.4869024999994</v>
      </c>
      <c r="EG48" s="15">
        <f t="shared" si="256"/>
        <v>1939.7882024999999</v>
      </c>
      <c r="EH48" s="15">
        <f t="shared" si="257"/>
        <v>2495.4038025</v>
      </c>
      <c r="EI48" s="34"/>
      <c r="EJ48" s="35">
        <f t="shared" si="258"/>
        <v>2184.1330062500001</v>
      </c>
      <c r="EK48" s="35">
        <f t="shared" si="259"/>
        <v>1748.4751464285714</v>
      </c>
      <c r="EL48" s="35"/>
      <c r="EM48" s="35"/>
      <c r="EN48" s="15">
        <f t="shared" si="64"/>
        <v>74.83486111111111</v>
      </c>
      <c r="EO48" s="15">
        <f t="shared" si="73"/>
        <v>84.539386842105259</v>
      </c>
      <c r="EP48" s="15">
        <f t="shared" si="74"/>
        <v>82.325517499999989</v>
      </c>
      <c r="EQ48" s="15">
        <f t="shared" si="75"/>
        <v>75.314931250000001</v>
      </c>
      <c r="ER48" s="15">
        <f t="shared" si="65"/>
        <v>60.292246428571431</v>
      </c>
      <c r="ES48" s="15"/>
      <c r="ET48" s="15">
        <f t="shared" si="76"/>
        <v>1347.0274999999999</v>
      </c>
      <c r="EU48" s="15">
        <f t="shared" si="77"/>
        <v>1606.2483499999998</v>
      </c>
      <c r="EV48" s="15">
        <f t="shared" si="78"/>
        <v>1646.5103499999998</v>
      </c>
      <c r="EW48" s="15">
        <f t="shared" si="260"/>
        <v>1807.55835</v>
      </c>
      <c r="EX48" s="15">
        <f t="shared" si="261"/>
        <v>2532.2743500000001</v>
      </c>
      <c r="EY48" s="17">
        <f t="shared" si="66"/>
        <v>1347.0274999999999</v>
      </c>
      <c r="EZ48" s="17">
        <f t="shared" si="67"/>
        <v>1410.3631</v>
      </c>
      <c r="FA48" s="17">
        <f t="shared" si="68"/>
        <v>1491.9652999999998</v>
      </c>
      <c r="FB48" s="17">
        <f t="shared" si="69"/>
        <v>1665.0308</v>
      </c>
      <c r="FC48" s="17">
        <f t="shared" si="70"/>
        <v>2532.2743499999997</v>
      </c>
      <c r="FE48" s="17"/>
      <c r="FF48" s="17"/>
      <c r="FG48" s="17"/>
      <c r="FH48" s="17"/>
      <c r="FI48" s="17"/>
    </row>
    <row r="49" spans="1:165">
      <c r="A49" s="48">
        <v>7</v>
      </c>
      <c r="B49" s="19" t="s">
        <v>55</v>
      </c>
      <c r="C49" s="23">
        <v>18</v>
      </c>
      <c r="D49" s="24">
        <v>19</v>
      </c>
      <c r="E49" s="24">
        <v>20</v>
      </c>
      <c r="F49" s="24">
        <v>21</v>
      </c>
      <c r="G49" s="25">
        <v>33</v>
      </c>
      <c r="H49" s="26"/>
      <c r="I49" s="26">
        <f t="shared" si="201"/>
        <v>0</v>
      </c>
      <c r="J49" s="4">
        <f t="shared" si="202"/>
        <v>0</v>
      </c>
      <c r="K49" s="4">
        <f t="shared" si="203"/>
        <v>0</v>
      </c>
      <c r="L49" s="4">
        <f t="shared" si="204"/>
        <v>0</v>
      </c>
      <c r="M49" s="4">
        <f t="shared" si="205"/>
        <v>0</v>
      </c>
      <c r="N49" s="6">
        <f t="shared" si="206"/>
        <v>0</v>
      </c>
      <c r="O49" s="12">
        <v>0</v>
      </c>
      <c r="P49" s="4">
        <f t="shared" si="262"/>
        <v>0</v>
      </c>
      <c r="Q49" s="4">
        <f t="shared" si="6"/>
        <v>0</v>
      </c>
      <c r="R49" s="4">
        <f t="shared" si="207"/>
        <v>0</v>
      </c>
      <c r="S49" s="4">
        <f t="shared" si="208"/>
        <v>0</v>
      </c>
      <c r="T49" s="4">
        <f t="shared" si="209"/>
        <v>0</v>
      </c>
      <c r="U49" s="4">
        <f t="shared" si="210"/>
        <v>0</v>
      </c>
      <c r="V49" s="7">
        <f t="shared" si="211"/>
        <v>0</v>
      </c>
      <c r="W49" s="156">
        <v>8.1999999999999993</v>
      </c>
      <c r="X49" s="4">
        <v>4.91</v>
      </c>
      <c r="Y49" s="4">
        <f t="shared" si="212"/>
        <v>40.262</v>
      </c>
      <c r="Z49" s="156">
        <v>15</v>
      </c>
      <c r="AA49" s="4">
        <v>4.91</v>
      </c>
      <c r="AB49" s="157">
        <f t="shared" si="213"/>
        <v>73.650000000000006</v>
      </c>
      <c r="AC49" s="12">
        <v>7.3</v>
      </c>
      <c r="AD49" s="4">
        <v>44.08</v>
      </c>
      <c r="AE49" s="4" t="e">
        <f>#REF!*AC49</f>
        <v>#REF!</v>
      </c>
      <c r="AF49" s="6">
        <f t="shared" si="214"/>
        <v>50.691999999999993</v>
      </c>
      <c r="AG49" s="7">
        <f t="shared" si="215"/>
        <v>321.78399999999999</v>
      </c>
      <c r="AH49" s="156"/>
      <c r="AI49" s="4">
        <v>0</v>
      </c>
      <c r="AJ49" s="4"/>
      <c r="AK49" s="4">
        <f t="shared" si="216"/>
        <v>0</v>
      </c>
      <c r="AL49" s="4">
        <v>0</v>
      </c>
      <c r="AM49" s="4">
        <v>0</v>
      </c>
      <c r="AN49" s="6">
        <f t="shared" si="217"/>
        <v>0</v>
      </c>
      <c r="AO49" s="159">
        <v>0</v>
      </c>
      <c r="AP49" s="4">
        <v>0</v>
      </c>
      <c r="AQ49" s="4">
        <f t="shared" si="263"/>
        <v>0</v>
      </c>
      <c r="AR49" s="6">
        <f t="shared" si="218"/>
        <v>0</v>
      </c>
      <c r="AS49" s="7">
        <f t="shared" si="219"/>
        <v>0</v>
      </c>
      <c r="AT49" s="156">
        <v>15</v>
      </c>
      <c r="AU49" s="4">
        <v>1.62</v>
      </c>
      <c r="AV49" s="4">
        <v>4.71</v>
      </c>
      <c r="AW49" s="4">
        <f t="shared" si="220"/>
        <v>24.3</v>
      </c>
      <c r="AX49" s="6">
        <f t="shared" si="221"/>
        <v>70.650000000000006</v>
      </c>
      <c r="AY49" s="12">
        <v>65</v>
      </c>
      <c r="AZ49" s="4">
        <v>1.1200000000000001</v>
      </c>
      <c r="BA49" s="4">
        <v>74.599999999999994</v>
      </c>
      <c r="BB49" s="4">
        <v>91.8</v>
      </c>
      <c r="BC49" s="4">
        <v>96.8</v>
      </c>
      <c r="BD49" s="4">
        <v>156.1</v>
      </c>
      <c r="BE49" s="4">
        <f t="shared" si="222"/>
        <v>2.4034999999999997</v>
      </c>
      <c r="BF49" s="4">
        <f t="shared" si="223"/>
        <v>72.800000000000011</v>
      </c>
      <c r="BG49" s="6">
        <f t="shared" si="224"/>
        <v>2.64385</v>
      </c>
      <c r="BH49" s="7">
        <f t="shared" si="225"/>
        <v>156.22749999999999</v>
      </c>
      <c r="BI49" s="27"/>
      <c r="BJ49" s="28"/>
      <c r="BK49" s="29"/>
      <c r="BL49" s="30"/>
      <c r="BM49" s="31"/>
      <c r="BN49" s="28"/>
      <c r="BO49" s="29"/>
      <c r="BP49" s="30"/>
      <c r="BQ49" s="31"/>
      <c r="BR49" s="28"/>
      <c r="BS49" s="29"/>
      <c r="BT49" s="30"/>
      <c r="BU49" s="31"/>
      <c r="BV49" s="28"/>
      <c r="BW49" s="29"/>
      <c r="BX49" s="30"/>
      <c r="BY49" s="31"/>
      <c r="BZ49" s="28"/>
      <c r="CA49" s="29"/>
      <c r="CB49" s="30"/>
      <c r="CD49" s="33">
        <f t="shared" si="226"/>
        <v>0</v>
      </c>
      <c r="CE49" s="17">
        <f t="shared" si="227"/>
        <v>0</v>
      </c>
      <c r="CF49" s="17">
        <f t="shared" si="228"/>
        <v>0</v>
      </c>
      <c r="CG49" s="17">
        <f t="shared" si="229"/>
        <v>0</v>
      </c>
      <c r="CH49" s="17">
        <f t="shared" si="230"/>
        <v>0</v>
      </c>
      <c r="CJ49" s="17">
        <f t="shared" si="231"/>
        <v>0</v>
      </c>
      <c r="CK49" s="17">
        <f t="shared" si="232"/>
        <v>0</v>
      </c>
      <c r="CL49" s="17">
        <f t="shared" si="233"/>
        <v>0</v>
      </c>
      <c r="CM49" s="17">
        <f t="shared" si="234"/>
        <v>0</v>
      </c>
      <c r="CN49" s="17">
        <f t="shared" si="235"/>
        <v>0</v>
      </c>
      <c r="CO49" s="17" t="e">
        <f>#REF!+AG49+AX49+AN49+BH49+#REF!+DP49</f>
        <v>#REF!</v>
      </c>
      <c r="CP49" s="17" t="e">
        <f>CO49*1.258</f>
        <v>#REF!</v>
      </c>
      <c r="CQ49" s="17">
        <f t="shared" si="36"/>
        <v>622.31149999999991</v>
      </c>
      <c r="CR49" s="17">
        <f t="shared" si="37"/>
        <v>645.38509999999997</v>
      </c>
      <c r="CS49" s="17">
        <f t="shared" si="38"/>
        <v>686.72529999999995</v>
      </c>
      <c r="CT49" s="17">
        <f t="shared" si="39"/>
        <v>698.74279999999987</v>
      </c>
      <c r="CU49" s="17">
        <f t="shared" si="40"/>
        <v>841.27034999999989</v>
      </c>
      <c r="CV49" s="17">
        <f t="shared" si="236"/>
        <v>1001.1117164999999</v>
      </c>
      <c r="CW49" s="17">
        <f t="shared" si="41"/>
        <v>40.262</v>
      </c>
      <c r="CX49" s="17">
        <f t="shared" si="237"/>
        <v>0</v>
      </c>
      <c r="CY49" s="33"/>
      <c r="CZ49" s="33"/>
      <c r="DA49" s="17"/>
      <c r="DB49" s="17"/>
      <c r="DC49" s="17"/>
      <c r="DD49" s="15">
        <f t="shared" si="238"/>
        <v>100.04912791666665</v>
      </c>
      <c r="DE49" s="15">
        <f t="shared" si="239"/>
        <v>97.220294868421036</v>
      </c>
      <c r="DF49" s="15">
        <f t="shared" si="240"/>
        <v>94.674345124999974</v>
      </c>
      <c r="DG49" s="15">
        <f t="shared" si="241"/>
        <v>92.370866785714284</v>
      </c>
      <c r="DH49" s="15">
        <f t="shared" si="242"/>
        <v>75.61829704545454</v>
      </c>
      <c r="DI49" s="15"/>
      <c r="DJ49" s="15"/>
      <c r="DK49" s="15"/>
      <c r="DL49" s="15"/>
      <c r="DM49" s="15"/>
      <c r="DO49" s="17"/>
      <c r="DP49" s="17">
        <v>2.1</v>
      </c>
      <c r="DQ49" s="32">
        <v>119</v>
      </c>
      <c r="DR49" s="32">
        <f t="shared" si="243"/>
        <v>210.10316862499997</v>
      </c>
      <c r="DS49" s="32">
        <f t="shared" si="244"/>
        <v>204.16261922368417</v>
      </c>
      <c r="DT49" s="32">
        <f t="shared" si="245"/>
        <v>198.81612476249995</v>
      </c>
      <c r="DU49" s="32">
        <f t="shared" si="246"/>
        <v>193.97882025000001</v>
      </c>
      <c r="DV49" s="32">
        <f t="shared" si="247"/>
        <v>158.79842379545454</v>
      </c>
      <c r="DW49" s="32">
        <v>50</v>
      </c>
      <c r="DX49" s="32">
        <f t="shared" si="248"/>
        <v>5002.4563958333329</v>
      </c>
      <c r="DY49" s="32">
        <f t="shared" si="249"/>
        <v>4861.0147434210521</v>
      </c>
      <c r="DZ49" s="32">
        <f t="shared" si="250"/>
        <v>4733.7172562499991</v>
      </c>
      <c r="EA49" s="32">
        <f t="shared" si="251"/>
        <v>4618.543339285714</v>
      </c>
      <c r="EB49" s="32">
        <f t="shared" si="252"/>
        <v>3780.9148522727269</v>
      </c>
      <c r="ED49" s="15">
        <f t="shared" si="253"/>
        <v>1800.8843024999996</v>
      </c>
      <c r="EE49" s="15">
        <f t="shared" si="254"/>
        <v>1847.1856024999997</v>
      </c>
      <c r="EF49" s="15">
        <f t="shared" si="255"/>
        <v>1893.4869024999994</v>
      </c>
      <c r="EG49" s="15">
        <f t="shared" si="256"/>
        <v>1939.7882024999999</v>
      </c>
      <c r="EH49" s="15">
        <f t="shared" si="257"/>
        <v>2495.4038025</v>
      </c>
      <c r="EI49" s="34"/>
      <c r="EJ49" s="35">
        <f t="shared" si="258"/>
        <v>3765.7465625</v>
      </c>
      <c r="EK49" s="35">
        <f t="shared" si="259"/>
        <v>3014.6123214285717</v>
      </c>
      <c r="EL49" s="35"/>
      <c r="EM49" s="35"/>
      <c r="EN49" s="15">
        <f t="shared" si="64"/>
        <v>74.83486111111111</v>
      </c>
      <c r="EO49" s="15">
        <f t="shared" si="73"/>
        <v>84.539386842105259</v>
      </c>
      <c r="EP49" s="15">
        <f t="shared" si="74"/>
        <v>82.325517499999989</v>
      </c>
      <c r="EQ49" s="15">
        <f t="shared" si="75"/>
        <v>75.314931250000001</v>
      </c>
      <c r="ER49" s="15">
        <f t="shared" si="65"/>
        <v>60.292246428571431</v>
      </c>
      <c r="ES49" s="15"/>
      <c r="ET49" s="15">
        <f t="shared" si="76"/>
        <v>1347.0274999999999</v>
      </c>
      <c r="EU49" s="15">
        <f t="shared" si="77"/>
        <v>1606.2483499999998</v>
      </c>
      <c r="EV49" s="15">
        <f t="shared" si="78"/>
        <v>1646.5103499999998</v>
      </c>
      <c r="EW49" s="15">
        <f t="shared" si="260"/>
        <v>1807.55835</v>
      </c>
      <c r="EX49" s="15">
        <f t="shared" si="261"/>
        <v>2532.2743500000001</v>
      </c>
      <c r="EY49" s="17">
        <f t="shared" si="66"/>
        <v>1347.0274999999999</v>
      </c>
      <c r="EZ49" s="17">
        <f t="shared" si="67"/>
        <v>1410.3631</v>
      </c>
      <c r="FA49" s="17">
        <f t="shared" si="68"/>
        <v>1491.9652999999998</v>
      </c>
      <c r="FB49" s="17">
        <f t="shared" si="69"/>
        <v>1665.0308</v>
      </c>
      <c r="FC49" s="17">
        <f t="shared" si="70"/>
        <v>2532.2743499999997</v>
      </c>
      <c r="FE49" s="17"/>
      <c r="FF49" s="17"/>
      <c r="FG49" s="17"/>
      <c r="FH49" s="17"/>
      <c r="FI49" s="17"/>
    </row>
    <row r="50" spans="1:165" ht="13.5" thickBot="1">
      <c r="A50" s="36">
        <v>8</v>
      </c>
      <c r="B50" s="2" t="s">
        <v>56</v>
      </c>
      <c r="C50" s="37">
        <v>18</v>
      </c>
      <c r="D50" s="38">
        <v>19</v>
      </c>
      <c r="E50" s="38">
        <v>20</v>
      </c>
      <c r="F50" s="38">
        <v>21</v>
      </c>
      <c r="G50" s="39">
        <v>33</v>
      </c>
      <c r="H50" s="26"/>
      <c r="I50" s="26">
        <f t="shared" si="201"/>
        <v>0</v>
      </c>
      <c r="J50" s="10">
        <f t="shared" si="202"/>
        <v>0</v>
      </c>
      <c r="K50" s="10">
        <f t="shared" si="203"/>
        <v>0</v>
      </c>
      <c r="L50" s="10">
        <f t="shared" si="204"/>
        <v>0</v>
      </c>
      <c r="M50" s="10">
        <f t="shared" si="205"/>
        <v>0</v>
      </c>
      <c r="N50" s="40">
        <f t="shared" si="206"/>
        <v>0</v>
      </c>
      <c r="O50" s="169">
        <v>0</v>
      </c>
      <c r="P50" s="4">
        <f t="shared" si="262"/>
        <v>0</v>
      </c>
      <c r="Q50" s="4">
        <f t="shared" si="6"/>
        <v>0</v>
      </c>
      <c r="R50" s="10">
        <f t="shared" si="207"/>
        <v>0</v>
      </c>
      <c r="S50" s="10">
        <f t="shared" si="208"/>
        <v>0</v>
      </c>
      <c r="T50" s="10">
        <f t="shared" si="209"/>
        <v>0</v>
      </c>
      <c r="U50" s="10">
        <f t="shared" si="210"/>
        <v>0</v>
      </c>
      <c r="V50" s="42">
        <f t="shared" si="211"/>
        <v>0</v>
      </c>
      <c r="W50" s="156">
        <v>8.1999999999999993</v>
      </c>
      <c r="X50" s="4">
        <v>4.91</v>
      </c>
      <c r="Y50" s="4">
        <f t="shared" si="212"/>
        <v>40.262</v>
      </c>
      <c r="Z50" s="156">
        <v>15</v>
      </c>
      <c r="AA50" s="4">
        <v>4.91</v>
      </c>
      <c r="AB50" s="157">
        <f t="shared" si="213"/>
        <v>73.650000000000006</v>
      </c>
      <c r="AC50" s="169">
        <v>7.3</v>
      </c>
      <c r="AD50" s="4">
        <v>44.08</v>
      </c>
      <c r="AE50" s="10" t="e">
        <f>#REF!*AC50</f>
        <v>#REF!</v>
      </c>
      <c r="AF50" s="6">
        <f t="shared" si="214"/>
        <v>50.691999999999993</v>
      </c>
      <c r="AG50" s="7">
        <f t="shared" si="215"/>
        <v>321.78399999999999</v>
      </c>
      <c r="AH50" s="187"/>
      <c r="AI50" s="10">
        <v>0</v>
      </c>
      <c r="AJ50" s="10"/>
      <c r="AK50" s="10">
        <f t="shared" si="216"/>
        <v>0</v>
      </c>
      <c r="AL50" s="10">
        <v>0</v>
      </c>
      <c r="AM50" s="10">
        <v>0</v>
      </c>
      <c r="AN50" s="6">
        <f t="shared" si="217"/>
        <v>0</v>
      </c>
      <c r="AO50" s="188">
        <v>0</v>
      </c>
      <c r="AP50" s="10">
        <v>0</v>
      </c>
      <c r="AQ50" s="4">
        <f t="shared" si="263"/>
        <v>0</v>
      </c>
      <c r="AR50" s="6">
        <f t="shared" si="218"/>
        <v>0</v>
      </c>
      <c r="AS50" s="7">
        <f t="shared" si="219"/>
        <v>0</v>
      </c>
      <c r="AT50" s="156">
        <v>15</v>
      </c>
      <c r="AU50" s="10">
        <v>1.62</v>
      </c>
      <c r="AV50" s="4">
        <v>4.71</v>
      </c>
      <c r="AW50" s="10">
        <f t="shared" si="220"/>
        <v>24.3</v>
      </c>
      <c r="AX50" s="6">
        <f t="shared" si="221"/>
        <v>70.650000000000006</v>
      </c>
      <c r="AY50" s="12">
        <v>65</v>
      </c>
      <c r="AZ50" s="10">
        <v>1.1200000000000001</v>
      </c>
      <c r="BA50" s="4">
        <v>74.599999999999994</v>
      </c>
      <c r="BB50" s="4">
        <v>91.8</v>
      </c>
      <c r="BC50" s="4">
        <v>96.8</v>
      </c>
      <c r="BD50" s="4">
        <v>156.1</v>
      </c>
      <c r="BE50" s="4">
        <f t="shared" si="222"/>
        <v>2.4034999999999997</v>
      </c>
      <c r="BF50" s="10">
        <f t="shared" si="223"/>
        <v>72.800000000000011</v>
      </c>
      <c r="BG50" s="6">
        <f t="shared" si="224"/>
        <v>2.64385</v>
      </c>
      <c r="BH50" s="7">
        <f t="shared" si="225"/>
        <v>156.22749999999999</v>
      </c>
      <c r="BI50" s="43"/>
      <c r="BJ50" s="44"/>
      <c r="BK50" s="45"/>
      <c r="BL50" s="46"/>
      <c r="BM50" s="47"/>
      <c r="BN50" s="44"/>
      <c r="BO50" s="45"/>
      <c r="BP50" s="46"/>
      <c r="BQ50" s="47"/>
      <c r="BR50" s="44"/>
      <c r="BS50" s="45"/>
      <c r="BT50" s="46"/>
      <c r="BU50" s="47"/>
      <c r="BV50" s="44"/>
      <c r="BW50" s="45"/>
      <c r="BX50" s="46"/>
      <c r="BY50" s="47"/>
      <c r="BZ50" s="44"/>
      <c r="CA50" s="45"/>
      <c r="CB50" s="46"/>
      <c r="CD50" s="33">
        <f t="shared" si="226"/>
        <v>0</v>
      </c>
      <c r="CE50" s="17">
        <f t="shared" si="227"/>
        <v>0</v>
      </c>
      <c r="CF50" s="17">
        <f t="shared" si="228"/>
        <v>0</v>
      </c>
      <c r="CG50" s="17">
        <f t="shared" si="229"/>
        <v>0</v>
      </c>
      <c r="CH50" s="17">
        <f t="shared" si="230"/>
        <v>0</v>
      </c>
      <c r="CJ50" s="17">
        <f t="shared" si="231"/>
        <v>0</v>
      </c>
      <c r="CK50" s="17">
        <f t="shared" si="232"/>
        <v>0</v>
      </c>
      <c r="CL50" s="17">
        <f t="shared" si="233"/>
        <v>0</v>
      </c>
      <c r="CM50" s="17">
        <f t="shared" si="234"/>
        <v>0</v>
      </c>
      <c r="CN50" s="17">
        <f t="shared" si="235"/>
        <v>0</v>
      </c>
      <c r="CO50" s="17" t="e">
        <f>#REF!+AG50+AX50+AN50+BH50+#REF!+DP50</f>
        <v>#REF!</v>
      </c>
      <c r="CP50" s="17" t="e">
        <f>CO50*1.265</f>
        <v>#REF!</v>
      </c>
      <c r="CQ50" s="17">
        <f t="shared" si="36"/>
        <v>622.31149999999991</v>
      </c>
      <c r="CR50" s="17">
        <f t="shared" si="37"/>
        <v>645.38509999999997</v>
      </c>
      <c r="CS50" s="17">
        <f t="shared" si="38"/>
        <v>686.72529999999995</v>
      </c>
      <c r="CT50" s="17">
        <f t="shared" si="39"/>
        <v>698.74279999999987</v>
      </c>
      <c r="CU50" s="17">
        <f t="shared" si="40"/>
        <v>841.27034999999989</v>
      </c>
      <c r="CV50" s="17">
        <f t="shared" si="236"/>
        <v>974.19106529999988</v>
      </c>
      <c r="CW50" s="17">
        <f t="shared" si="41"/>
        <v>40.262</v>
      </c>
      <c r="CX50" s="17">
        <f t="shared" si="237"/>
        <v>0</v>
      </c>
      <c r="CY50" s="33"/>
      <c r="CZ50" s="33"/>
      <c r="DA50" s="17"/>
      <c r="DB50" s="17"/>
      <c r="DC50" s="17"/>
      <c r="DD50" s="15">
        <f t="shared" si="238"/>
        <v>100.04912791666665</v>
      </c>
      <c r="DE50" s="15">
        <f t="shared" si="239"/>
        <v>97.220294868421036</v>
      </c>
      <c r="DF50" s="15">
        <f t="shared" si="240"/>
        <v>94.674345124999974</v>
      </c>
      <c r="DG50" s="15">
        <f t="shared" si="241"/>
        <v>92.370866785714284</v>
      </c>
      <c r="DH50" s="15">
        <f t="shared" si="242"/>
        <v>75.61829704545454</v>
      </c>
      <c r="DI50" s="15"/>
      <c r="DJ50" s="15"/>
      <c r="DK50" s="15"/>
      <c r="DL50" s="15"/>
      <c r="DM50" s="15"/>
      <c r="DO50" s="17"/>
      <c r="DP50" s="17">
        <v>1.6</v>
      </c>
      <c r="DQ50" s="32">
        <v>115.8</v>
      </c>
      <c r="DR50" s="32">
        <f t="shared" si="243"/>
        <v>160.07860466666665</v>
      </c>
      <c r="DS50" s="32">
        <f t="shared" si="244"/>
        <v>155.55247178947366</v>
      </c>
      <c r="DT50" s="32">
        <f t="shared" si="245"/>
        <v>151.47895219999995</v>
      </c>
      <c r="DU50" s="32">
        <f t="shared" si="246"/>
        <v>147.79338685714285</v>
      </c>
      <c r="DV50" s="32">
        <f t="shared" si="247"/>
        <v>120.98927527272727</v>
      </c>
      <c r="DW50" s="32">
        <v>21</v>
      </c>
      <c r="DX50" s="32">
        <f t="shared" si="248"/>
        <v>2101.0316862499994</v>
      </c>
      <c r="DY50" s="32">
        <f t="shared" si="249"/>
        <v>2041.6261922368417</v>
      </c>
      <c r="DZ50" s="32">
        <f t="shared" si="250"/>
        <v>1988.1612476249995</v>
      </c>
      <c r="EA50" s="32">
        <f t="shared" si="251"/>
        <v>1939.7882024999999</v>
      </c>
      <c r="EB50" s="32">
        <f t="shared" si="252"/>
        <v>1587.9842379545453</v>
      </c>
      <c r="ED50" s="15">
        <f t="shared" si="253"/>
        <v>1800.8843024999996</v>
      </c>
      <c r="EE50" s="15">
        <f t="shared" si="254"/>
        <v>1847.1856024999997</v>
      </c>
      <c r="EF50" s="15">
        <f t="shared" si="255"/>
        <v>1893.4869024999994</v>
      </c>
      <c r="EG50" s="15">
        <f t="shared" si="256"/>
        <v>1939.7882024999999</v>
      </c>
      <c r="EH50" s="15">
        <f t="shared" si="257"/>
        <v>2495.4038025</v>
      </c>
      <c r="EI50" s="34"/>
      <c r="EJ50" s="35">
        <f t="shared" si="258"/>
        <v>1581.6135562500001</v>
      </c>
      <c r="EK50" s="35">
        <f t="shared" si="259"/>
        <v>1266.1371750000001</v>
      </c>
      <c r="EL50" s="35"/>
      <c r="EM50" s="35"/>
      <c r="EN50" s="15">
        <f t="shared" si="64"/>
        <v>74.83486111111111</v>
      </c>
      <c r="EO50" s="15">
        <f t="shared" si="73"/>
        <v>84.539386842105259</v>
      </c>
      <c r="EP50" s="15">
        <f t="shared" si="74"/>
        <v>82.325517499999989</v>
      </c>
      <c r="EQ50" s="15">
        <f t="shared" si="75"/>
        <v>75.314931250000001</v>
      </c>
      <c r="ER50" s="15">
        <f t="shared" si="65"/>
        <v>60.292246428571431</v>
      </c>
      <c r="ES50" s="15"/>
      <c r="ET50" s="15">
        <f t="shared" si="76"/>
        <v>1347.0274999999999</v>
      </c>
      <c r="EU50" s="15">
        <f t="shared" si="77"/>
        <v>1606.2483499999998</v>
      </c>
      <c r="EV50" s="15">
        <f t="shared" si="78"/>
        <v>1646.5103499999998</v>
      </c>
      <c r="EW50" s="15">
        <f t="shared" si="260"/>
        <v>1807.55835</v>
      </c>
      <c r="EX50" s="15">
        <f t="shared" si="261"/>
        <v>2532.2743500000001</v>
      </c>
      <c r="EY50" s="17">
        <f t="shared" si="66"/>
        <v>1347.0274999999999</v>
      </c>
      <c r="EZ50" s="17">
        <f t="shared" si="67"/>
        <v>1410.3631</v>
      </c>
      <c r="FA50" s="17">
        <f t="shared" si="68"/>
        <v>1491.9652999999998</v>
      </c>
      <c r="FB50" s="17">
        <f t="shared" si="69"/>
        <v>1665.0308</v>
      </c>
      <c r="FC50" s="17">
        <f t="shared" si="70"/>
        <v>2532.2743499999997</v>
      </c>
      <c r="FE50" s="17"/>
      <c r="FF50" s="17"/>
      <c r="FG50" s="17"/>
      <c r="FH50" s="17"/>
      <c r="FI50" s="17"/>
    </row>
    <row r="51" spans="1:165">
      <c r="A51" s="1">
        <v>5</v>
      </c>
      <c r="B51" s="137" t="s">
        <v>57</v>
      </c>
      <c r="C51" s="138"/>
      <c r="D51" s="139"/>
      <c r="E51" s="139"/>
      <c r="F51" s="139"/>
      <c r="G51" s="140"/>
      <c r="H51" s="142"/>
      <c r="I51" s="26">
        <f t="shared" si="201"/>
        <v>0</v>
      </c>
      <c r="J51" s="11"/>
      <c r="K51" s="11"/>
      <c r="L51" s="11"/>
      <c r="M51" s="11"/>
      <c r="N51" s="143"/>
      <c r="O51" s="144"/>
      <c r="P51" s="4">
        <f t="shared" si="262"/>
        <v>0</v>
      </c>
      <c r="Q51" s="4">
        <f t="shared" si="6"/>
        <v>0</v>
      </c>
      <c r="R51" s="11"/>
      <c r="S51" s="11"/>
      <c r="T51" s="11"/>
      <c r="U51" s="11"/>
      <c r="V51" s="16"/>
      <c r="W51" s="156"/>
      <c r="X51" s="4"/>
      <c r="Y51" s="4"/>
      <c r="Z51" s="156"/>
      <c r="AA51" s="4"/>
      <c r="AB51" s="157"/>
      <c r="AC51" s="144"/>
      <c r="AD51" s="4"/>
      <c r="AE51" s="11"/>
      <c r="AF51" s="6"/>
      <c r="AG51" s="7"/>
      <c r="AH51" s="145"/>
      <c r="AI51" s="11"/>
      <c r="AJ51" s="11"/>
      <c r="AK51" s="11"/>
      <c r="AL51" s="11"/>
      <c r="AM51" s="11"/>
      <c r="AN51" s="6"/>
      <c r="AO51" s="149"/>
      <c r="AP51" s="11"/>
      <c r="AQ51" s="4"/>
      <c r="AR51" s="6"/>
      <c r="AS51" s="7"/>
      <c r="AT51" s="156"/>
      <c r="AU51" s="11"/>
      <c r="AV51" s="4"/>
      <c r="AW51" s="11"/>
      <c r="AX51" s="6"/>
      <c r="AY51" s="12"/>
      <c r="AZ51" s="11"/>
      <c r="BA51" s="4"/>
      <c r="BB51" s="4"/>
      <c r="BC51" s="4"/>
      <c r="BD51" s="4"/>
      <c r="BE51" s="4"/>
      <c r="BF51" s="11"/>
      <c r="BG51" s="6"/>
      <c r="BH51" s="7"/>
      <c r="BI51" s="190"/>
      <c r="BJ51" s="191"/>
      <c r="BK51" s="192"/>
      <c r="BL51" s="193"/>
      <c r="BM51" s="194"/>
      <c r="BN51" s="191"/>
      <c r="BO51" s="192"/>
      <c r="BP51" s="193"/>
      <c r="BQ51" s="194"/>
      <c r="BR51" s="191"/>
      <c r="BS51" s="192"/>
      <c r="BT51" s="193"/>
      <c r="BU51" s="194"/>
      <c r="BV51" s="191"/>
      <c r="BW51" s="192"/>
      <c r="BX51" s="193"/>
      <c r="BY51" s="194"/>
      <c r="BZ51" s="191"/>
      <c r="CA51" s="192"/>
      <c r="CB51" s="193"/>
      <c r="CD51" s="33"/>
      <c r="CE51" s="17"/>
      <c r="CF51" s="17"/>
      <c r="CG51" s="17"/>
      <c r="CH51" s="17"/>
      <c r="CJ51" s="17"/>
      <c r="CK51" s="17"/>
      <c r="CL51" s="17"/>
      <c r="CM51" s="17"/>
      <c r="CN51" s="17"/>
      <c r="CO51" s="17"/>
      <c r="CP51" s="17"/>
      <c r="CQ51" s="17">
        <f t="shared" si="36"/>
        <v>0</v>
      </c>
      <c r="CR51" s="17">
        <f t="shared" si="37"/>
        <v>0</v>
      </c>
      <c r="CS51" s="17">
        <f t="shared" si="38"/>
        <v>0</v>
      </c>
      <c r="CT51" s="17">
        <f t="shared" si="39"/>
        <v>0</v>
      </c>
      <c r="CU51" s="17">
        <f t="shared" si="40"/>
        <v>0</v>
      </c>
      <c r="CV51" s="17"/>
      <c r="CW51" s="17">
        <f t="shared" si="41"/>
        <v>0</v>
      </c>
      <c r="CX51" s="17"/>
      <c r="CY51" s="33"/>
      <c r="CZ51" s="33"/>
      <c r="DA51" s="17"/>
      <c r="DB51" s="17"/>
      <c r="DC51" s="17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O51" s="17"/>
      <c r="DP51" s="17"/>
      <c r="ED51" s="15"/>
      <c r="EE51" s="15"/>
      <c r="EF51" s="15"/>
      <c r="EG51" s="15"/>
      <c r="EH51" s="15"/>
      <c r="EI51" s="34"/>
      <c r="EJ51" s="35"/>
      <c r="EK51" s="35"/>
      <c r="EL51" s="35"/>
      <c r="EM51" s="35"/>
      <c r="EN51" s="15">
        <f t="shared" si="64"/>
        <v>0</v>
      </c>
      <c r="EO51" s="15">
        <f t="shared" si="73"/>
        <v>0</v>
      </c>
      <c r="EP51" s="15">
        <f t="shared" si="74"/>
        <v>0</v>
      </c>
      <c r="EQ51" s="15">
        <f t="shared" si="75"/>
        <v>0</v>
      </c>
      <c r="ER51" s="15">
        <f t="shared" si="65"/>
        <v>0</v>
      </c>
      <c r="ES51" s="15"/>
      <c r="ET51" s="15">
        <f t="shared" si="76"/>
        <v>0</v>
      </c>
      <c r="EU51" s="15">
        <f t="shared" si="77"/>
        <v>0</v>
      </c>
      <c r="EV51" s="15">
        <f t="shared" si="78"/>
        <v>0</v>
      </c>
      <c r="EW51" s="15"/>
      <c r="EX51" s="15"/>
      <c r="EY51" s="17">
        <f t="shared" si="66"/>
        <v>0</v>
      </c>
      <c r="EZ51" s="17">
        <f t="shared" si="67"/>
        <v>0</v>
      </c>
      <c r="FA51" s="17">
        <f t="shared" si="68"/>
        <v>0</v>
      </c>
      <c r="FB51" s="17">
        <f t="shared" si="69"/>
        <v>0</v>
      </c>
      <c r="FC51" s="17">
        <f t="shared" si="70"/>
        <v>0</v>
      </c>
      <c r="FE51" s="17"/>
      <c r="FF51" s="17"/>
      <c r="FG51" s="17"/>
      <c r="FH51" s="17"/>
      <c r="FI51" s="17"/>
    </row>
    <row r="52" spans="1:165">
      <c r="A52" s="48">
        <v>1</v>
      </c>
      <c r="B52" s="19" t="s">
        <v>58</v>
      </c>
      <c r="C52" s="23">
        <v>18</v>
      </c>
      <c r="D52" s="24">
        <v>19</v>
      </c>
      <c r="E52" s="24">
        <v>20</v>
      </c>
      <c r="F52" s="24">
        <v>21</v>
      </c>
      <c r="G52" s="25">
        <v>33</v>
      </c>
      <c r="H52" s="26"/>
      <c r="I52" s="26">
        <f t="shared" si="201"/>
        <v>0</v>
      </c>
      <c r="J52" s="4">
        <f t="shared" ref="J52:J65" si="264">I52*C52</f>
        <v>0</v>
      </c>
      <c r="K52" s="4">
        <f t="shared" ref="K52:K65" si="265">I52*D52</f>
        <v>0</v>
      </c>
      <c r="L52" s="4">
        <f t="shared" ref="L52:L65" si="266">I52*E52</f>
        <v>0</v>
      </c>
      <c r="M52" s="4">
        <f t="shared" ref="M52:M65" si="267">I52*F52</f>
        <v>0</v>
      </c>
      <c r="N52" s="6">
        <f t="shared" ref="N52:N65" si="268">I52*G52</f>
        <v>0</v>
      </c>
      <c r="O52" s="12">
        <v>0</v>
      </c>
      <c r="P52" s="4">
        <f t="shared" si="262"/>
        <v>0</v>
      </c>
      <c r="Q52" s="4">
        <f t="shared" si="6"/>
        <v>0</v>
      </c>
      <c r="R52" s="4">
        <f t="shared" ref="R52:R65" si="269">P52*O52*C52</f>
        <v>0</v>
      </c>
      <c r="S52" s="4">
        <f t="shared" ref="S52:S65" si="270">P52*O52*D52</f>
        <v>0</v>
      </c>
      <c r="T52" s="4">
        <f t="shared" ref="T52:T65" si="271">P52*O52*E52</f>
        <v>0</v>
      </c>
      <c r="U52" s="4">
        <f t="shared" ref="U52:U65" si="272">P52*O52*F52</f>
        <v>0</v>
      </c>
      <c r="V52" s="7">
        <f t="shared" ref="V52:V65" si="273">P52*O52*G52</f>
        <v>0</v>
      </c>
      <c r="W52" s="156">
        <v>8.1999999999999993</v>
      </c>
      <c r="X52" s="4">
        <v>4.91</v>
      </c>
      <c r="Y52" s="4">
        <f t="shared" ref="Y52:Y65" si="274">W52*X52</f>
        <v>40.262</v>
      </c>
      <c r="Z52" s="156">
        <v>15</v>
      </c>
      <c r="AA52" s="4">
        <v>4.91</v>
      </c>
      <c r="AB52" s="157">
        <f t="shared" ref="AB52:AB65" si="275">AA52*Z52</f>
        <v>73.650000000000006</v>
      </c>
      <c r="AC52" s="12">
        <v>7.3</v>
      </c>
      <c r="AD52" s="4">
        <v>44.08</v>
      </c>
      <c r="AE52" s="4" t="e">
        <f>#REF!*AC52</f>
        <v>#REF!</v>
      </c>
      <c r="AF52" s="6">
        <f t="shared" ref="AF52:AF65" si="276">AD52*1.15</f>
        <v>50.691999999999993</v>
      </c>
      <c r="AG52" s="7">
        <f t="shared" ref="AG52:AG65" si="277">AC52*AD52</f>
        <v>321.78399999999999</v>
      </c>
      <c r="AH52" s="156"/>
      <c r="AI52" s="4">
        <v>0</v>
      </c>
      <c r="AJ52" s="4"/>
      <c r="AK52" s="4">
        <f t="shared" ref="AK52:AK65" si="278">AI52*AH52</f>
        <v>0</v>
      </c>
      <c r="AL52" s="4">
        <v>0</v>
      </c>
      <c r="AM52" s="4">
        <v>0</v>
      </c>
      <c r="AN52" s="6">
        <f t="shared" ref="AN52:AN65" si="279">AH52*AJ52</f>
        <v>0</v>
      </c>
      <c r="AO52" s="159">
        <v>0</v>
      </c>
      <c r="AP52" s="4">
        <v>0</v>
      </c>
      <c r="AQ52" s="4">
        <f>AP52*1.193</f>
        <v>0</v>
      </c>
      <c r="AR52" s="6">
        <f t="shared" ref="AR52:AR65" si="280">AQ52*1.1</f>
        <v>0</v>
      </c>
      <c r="AS52" s="7">
        <f t="shared" ref="AS52:AS65" si="281">AO52*AQ52</f>
        <v>0</v>
      </c>
      <c r="AT52" s="156">
        <v>15</v>
      </c>
      <c r="AU52" s="4">
        <v>1.62</v>
      </c>
      <c r="AV52" s="4">
        <v>4.71</v>
      </c>
      <c r="AW52" s="4">
        <f t="shared" ref="AW52:AW65" si="282">AU52*AT52</f>
        <v>24.3</v>
      </c>
      <c r="AX52" s="6">
        <f t="shared" ref="AX52:AX65" si="283">AV52*AT52</f>
        <v>70.650000000000006</v>
      </c>
      <c r="AY52" s="12">
        <v>65</v>
      </c>
      <c r="AZ52" s="4">
        <v>1.1200000000000001</v>
      </c>
      <c r="BA52" s="4">
        <v>68.900000000000006</v>
      </c>
      <c r="BB52" s="4">
        <v>74.900000000000006</v>
      </c>
      <c r="BC52" s="4">
        <v>75</v>
      </c>
      <c r="BD52" s="4">
        <v>121</v>
      </c>
      <c r="BE52" s="4">
        <f>2.09*115/100</f>
        <v>2.4034999999999997</v>
      </c>
      <c r="BF52" s="4">
        <f t="shared" ref="BF52:BF65" si="284">AZ52*AY52</f>
        <v>72.800000000000011</v>
      </c>
      <c r="BG52" s="6">
        <f t="shared" ref="BG52:BG65" si="285">BE52*1.1</f>
        <v>2.64385</v>
      </c>
      <c r="BH52" s="7">
        <f t="shared" ref="BH52:BH65" si="286">BE52*AY52</f>
        <v>156.22749999999999</v>
      </c>
      <c r="BI52" s="27"/>
      <c r="BJ52" s="28"/>
      <c r="BK52" s="29"/>
      <c r="BL52" s="30"/>
      <c r="BM52" s="31"/>
      <c r="BN52" s="28"/>
      <c r="BO52" s="29"/>
      <c r="BP52" s="30"/>
      <c r="BQ52" s="31"/>
      <c r="BR52" s="28"/>
      <c r="BS52" s="29"/>
      <c r="BT52" s="30"/>
      <c r="BU52" s="31"/>
      <c r="BV52" s="28"/>
      <c r="BW52" s="29"/>
      <c r="BX52" s="30"/>
      <c r="BY52" s="31"/>
      <c r="BZ52" s="28"/>
      <c r="CA52" s="29"/>
      <c r="CB52" s="30"/>
      <c r="CD52" s="33">
        <f t="shared" ref="CD52:CD65" si="287">(AS52*5)</f>
        <v>0</v>
      </c>
      <c r="CE52" s="17">
        <f t="shared" ref="CE52:CE65" si="288">AS52*4</f>
        <v>0</v>
      </c>
      <c r="CF52" s="17">
        <f t="shared" ref="CF52:CF65" si="289">AS52*3</f>
        <v>0</v>
      </c>
      <c r="CG52" s="17">
        <f t="shared" ref="CG52:CG65" si="290">AS52*2</f>
        <v>0</v>
      </c>
      <c r="CH52" s="17">
        <f t="shared" ref="CH52:CH65" si="291">AS52</f>
        <v>0</v>
      </c>
      <c r="CJ52" s="17">
        <f t="shared" ref="CJ52:CJ65" si="292">CD52/5/18</f>
        <v>0</v>
      </c>
      <c r="CK52" s="17">
        <f t="shared" ref="CK52:CK65" si="293">CE52/4/19</f>
        <v>0</v>
      </c>
      <c r="CL52" s="17">
        <f t="shared" ref="CL52:CL65" si="294">CF52/3/20</f>
        <v>0</v>
      </c>
      <c r="CM52" s="17">
        <f t="shared" ref="CM52:CM65" si="295">CG52/2/21</f>
        <v>0</v>
      </c>
      <c r="CN52" s="17">
        <f t="shared" ref="CN52:CN65" si="296">CH52/1/33</f>
        <v>0</v>
      </c>
      <c r="CO52" s="17" t="e">
        <f>#REF!+AG52+AX52+AN52+BH52+#REF!+DP52</f>
        <v>#REF!</v>
      </c>
      <c r="CP52" s="17" t="e">
        <f>CO52*1.258</f>
        <v>#REF!</v>
      </c>
      <c r="CQ52" s="17">
        <f t="shared" si="36"/>
        <v>622.31149999999991</v>
      </c>
      <c r="CR52" s="17">
        <f t="shared" si="37"/>
        <v>631.68514999999991</v>
      </c>
      <c r="CS52" s="17">
        <f t="shared" si="38"/>
        <v>646.10614999999996</v>
      </c>
      <c r="CT52" s="17">
        <f t="shared" si="39"/>
        <v>646.34649999999988</v>
      </c>
      <c r="CU52" s="17">
        <f t="shared" si="40"/>
        <v>756.90749999999991</v>
      </c>
      <c r="CV52" s="17">
        <f t="shared" ref="CV52:CV65" si="297">CU52*DQ52/100</f>
        <v>902.23374000000001</v>
      </c>
      <c r="CW52" s="17">
        <f t="shared" si="41"/>
        <v>40.262</v>
      </c>
      <c r="CX52" s="17">
        <f t="shared" ref="CX52:CX65" si="298">O52*P52</f>
        <v>0</v>
      </c>
      <c r="CY52" s="33"/>
      <c r="CZ52" s="33"/>
      <c r="DA52" s="17"/>
      <c r="DB52" s="17"/>
      <c r="DC52" s="17"/>
      <c r="DD52" s="15">
        <f t="shared" ref="DD52:DD65" si="299">(CU52/18+CW52)*1.15</f>
        <v>94.65927916666665</v>
      </c>
      <c r="DE52" s="15">
        <f t="shared" ref="DE52:DE65" si="300">(CU52/19+CW52)*1.15</f>
        <v>92.114122368421036</v>
      </c>
      <c r="DF52" s="15">
        <f t="shared" ref="DF52:DF65" si="301">(CU52/20+CW52) *1.15</f>
        <v>89.823481249999986</v>
      </c>
      <c r="DG52" s="15">
        <f t="shared" ref="DG52:DG65" si="302">(CU52/21+CW52)*1.15</f>
        <v>87.750996428571426</v>
      </c>
      <c r="DH52" s="15">
        <f t="shared" ref="DH52:DH65" si="303">(CU52/33+CW52) *1.15</f>
        <v>72.678379545454547</v>
      </c>
      <c r="DI52" s="15"/>
      <c r="DJ52" s="15"/>
      <c r="DK52" s="15"/>
      <c r="DL52" s="15"/>
      <c r="DM52" s="15"/>
      <c r="DO52" s="17"/>
      <c r="DP52" s="17">
        <v>4.3</v>
      </c>
      <c r="DQ52" s="32">
        <v>119.2</v>
      </c>
      <c r="DR52" s="32">
        <f t="shared" ref="DR52:DR65" si="304">DD52*DP52</f>
        <v>407.03490041666657</v>
      </c>
      <c r="DS52" s="32">
        <f t="shared" ref="DS52:DS65" si="305">DE52*DP52</f>
        <v>396.09072618421044</v>
      </c>
      <c r="DT52" s="32">
        <f t="shared" ref="DT52:DT65" si="306">DF52*DP52</f>
        <v>386.24096937499991</v>
      </c>
      <c r="DU52" s="32">
        <f t="shared" ref="DU52:DU65" si="307">DG52*DP52</f>
        <v>377.32928464285709</v>
      </c>
      <c r="DV52" s="32">
        <f t="shared" ref="DV52:DV65" si="308">DH52*DP52</f>
        <v>312.51703204545453</v>
      </c>
      <c r="DW52" s="32">
        <v>151</v>
      </c>
      <c r="DX52" s="32">
        <f t="shared" ref="DX52:DX65" si="309">DD52*DW52</f>
        <v>14293.551154166664</v>
      </c>
      <c r="DY52" s="32">
        <f t="shared" ref="DY52:DY65" si="310">DE52*DW52</f>
        <v>13909.232477631576</v>
      </c>
      <c r="DZ52" s="32">
        <f t="shared" ref="DZ52:DZ65" si="311">DF52*DW52</f>
        <v>13563.345668749998</v>
      </c>
      <c r="EA52" s="32">
        <f t="shared" ref="EA52:EA65" si="312">DG52*DW52</f>
        <v>13250.400460714285</v>
      </c>
      <c r="EB52" s="32">
        <f t="shared" ref="EB52:EB65" si="313">DH52*DW52</f>
        <v>10974.435311363637</v>
      </c>
      <c r="ED52" s="15">
        <f t="shared" ref="ED52:ED65" si="314">DD52*18</f>
        <v>1703.8670249999998</v>
      </c>
      <c r="EE52" s="15">
        <f t="shared" ref="EE52:EE65" si="315">DE52*19</f>
        <v>1750.1683249999996</v>
      </c>
      <c r="EF52" s="15">
        <f t="shared" ref="EF52:EF65" si="316">DF52*20</f>
        <v>1796.4696249999997</v>
      </c>
      <c r="EG52" s="15">
        <f t="shared" ref="EG52:EG65" si="317">DG52*21</f>
        <v>1842.770925</v>
      </c>
      <c r="EH52" s="15">
        <f t="shared" ref="EH52:EH65" si="318">DH52*33</f>
        <v>2398.3865249999999</v>
      </c>
      <c r="EI52" s="34"/>
      <c r="EJ52" s="35">
        <f t="shared" ref="EJ52:EJ65" si="319">EQ52*DW52</f>
        <v>10841.771687500001</v>
      </c>
      <c r="EK52" s="35">
        <f t="shared" ref="EK52:EK65" si="320">ER52*DW52</f>
        <v>8800.8246785714291</v>
      </c>
      <c r="EL52" s="35"/>
      <c r="EM52" s="35"/>
      <c r="EN52" s="15">
        <f t="shared" si="64"/>
        <v>74.83486111111111</v>
      </c>
      <c r="EO52" s="15">
        <f t="shared" si="73"/>
        <v>80.099236842105256</v>
      </c>
      <c r="EP52" s="15">
        <f t="shared" si="74"/>
        <v>78.10737499999999</v>
      </c>
      <c r="EQ52" s="15">
        <f t="shared" si="75"/>
        <v>71.799812500000002</v>
      </c>
      <c r="ER52" s="15">
        <f t="shared" si="65"/>
        <v>58.283607142857143</v>
      </c>
      <c r="ES52" s="15"/>
      <c r="ET52" s="15">
        <f t="shared" si="76"/>
        <v>1347.0274999999999</v>
      </c>
      <c r="EU52" s="15">
        <f t="shared" si="77"/>
        <v>1521.8854999999999</v>
      </c>
      <c r="EV52" s="15">
        <f t="shared" si="78"/>
        <v>1562.1474999999998</v>
      </c>
      <c r="EW52" s="15">
        <f t="shared" ref="EW52:EW65" si="321">EQ52*24</f>
        <v>1723.1955</v>
      </c>
      <c r="EX52" s="15">
        <f t="shared" ref="EX52:EX65" si="322">ER52*42</f>
        <v>2447.9115000000002</v>
      </c>
      <c r="EY52" s="17">
        <f t="shared" si="66"/>
        <v>1347.0274999999999</v>
      </c>
      <c r="EZ52" s="17">
        <f t="shared" si="67"/>
        <v>1396.6631499999999</v>
      </c>
      <c r="FA52" s="17">
        <f t="shared" si="68"/>
        <v>1451.3461499999999</v>
      </c>
      <c r="FB52" s="17">
        <f t="shared" si="69"/>
        <v>1612.6344999999999</v>
      </c>
      <c r="FC52" s="17">
        <f t="shared" si="70"/>
        <v>2447.9114999999997</v>
      </c>
      <c r="FE52" s="17"/>
      <c r="FF52" s="17"/>
      <c r="FG52" s="17"/>
      <c r="FH52" s="17"/>
      <c r="FI52" s="17"/>
    </row>
    <row r="53" spans="1:165">
      <c r="A53" s="48">
        <v>2</v>
      </c>
      <c r="B53" s="19" t="s">
        <v>59</v>
      </c>
      <c r="C53" s="23">
        <v>18</v>
      </c>
      <c r="D53" s="24">
        <v>19</v>
      </c>
      <c r="E53" s="24">
        <v>20</v>
      </c>
      <c r="F53" s="24">
        <v>21</v>
      </c>
      <c r="G53" s="25">
        <v>33</v>
      </c>
      <c r="H53" s="26"/>
      <c r="I53" s="26">
        <f t="shared" si="201"/>
        <v>0</v>
      </c>
      <c r="J53" s="4">
        <f t="shared" si="264"/>
        <v>0</v>
      </c>
      <c r="K53" s="4">
        <f t="shared" si="265"/>
        <v>0</v>
      </c>
      <c r="L53" s="4">
        <f t="shared" si="266"/>
        <v>0</v>
      </c>
      <c r="M53" s="4">
        <f t="shared" si="267"/>
        <v>0</v>
      </c>
      <c r="N53" s="6">
        <f t="shared" si="268"/>
        <v>0</v>
      </c>
      <c r="O53" s="12">
        <v>0</v>
      </c>
      <c r="P53" s="4">
        <f t="shared" si="262"/>
        <v>0</v>
      </c>
      <c r="Q53" s="4">
        <f t="shared" si="6"/>
        <v>0</v>
      </c>
      <c r="R53" s="4">
        <f t="shared" si="269"/>
        <v>0</v>
      </c>
      <c r="S53" s="4">
        <f t="shared" si="270"/>
        <v>0</v>
      </c>
      <c r="T53" s="4">
        <f t="shared" si="271"/>
        <v>0</v>
      </c>
      <c r="U53" s="4">
        <f t="shared" si="272"/>
        <v>0</v>
      </c>
      <c r="V53" s="7">
        <f t="shared" si="273"/>
        <v>0</v>
      </c>
      <c r="W53" s="156">
        <v>8.1999999999999993</v>
      </c>
      <c r="X53" s="4">
        <v>4.91</v>
      </c>
      <c r="Y53" s="4">
        <f t="shared" si="274"/>
        <v>40.262</v>
      </c>
      <c r="Z53" s="156">
        <v>15</v>
      </c>
      <c r="AA53" s="4">
        <v>4.91</v>
      </c>
      <c r="AB53" s="157">
        <f t="shared" si="275"/>
        <v>73.650000000000006</v>
      </c>
      <c r="AC53" s="12">
        <v>7.3</v>
      </c>
      <c r="AD53" s="4">
        <v>44.08</v>
      </c>
      <c r="AE53" s="4" t="e">
        <f>#REF!*AC53</f>
        <v>#REF!</v>
      </c>
      <c r="AF53" s="6">
        <f t="shared" si="276"/>
        <v>50.691999999999993</v>
      </c>
      <c r="AG53" s="7">
        <f t="shared" si="277"/>
        <v>321.78399999999999</v>
      </c>
      <c r="AH53" s="156"/>
      <c r="AI53" s="4">
        <v>0</v>
      </c>
      <c r="AJ53" s="4"/>
      <c r="AK53" s="4">
        <f t="shared" si="278"/>
        <v>0</v>
      </c>
      <c r="AL53" s="4">
        <v>0</v>
      </c>
      <c r="AM53" s="4">
        <v>0</v>
      </c>
      <c r="AN53" s="6">
        <f t="shared" si="279"/>
        <v>0</v>
      </c>
      <c r="AO53" s="159">
        <v>0</v>
      </c>
      <c r="AP53" s="4">
        <v>0</v>
      </c>
      <c r="AQ53" s="4">
        <f>AP53*1.193</f>
        <v>0</v>
      </c>
      <c r="AR53" s="6">
        <f t="shared" si="280"/>
        <v>0</v>
      </c>
      <c r="AS53" s="7">
        <f t="shared" si="281"/>
        <v>0</v>
      </c>
      <c r="AT53" s="156">
        <v>15</v>
      </c>
      <c r="AU53" s="4">
        <v>1.62</v>
      </c>
      <c r="AV53" s="4">
        <v>4.71</v>
      </c>
      <c r="AW53" s="4">
        <f t="shared" si="282"/>
        <v>24.3</v>
      </c>
      <c r="AX53" s="6">
        <f t="shared" si="283"/>
        <v>70.650000000000006</v>
      </c>
      <c r="AY53" s="12">
        <v>65</v>
      </c>
      <c r="AZ53" s="4">
        <v>1.1200000000000001</v>
      </c>
      <c r="BA53" s="4">
        <v>68.900000000000006</v>
      </c>
      <c r="BB53" s="4">
        <v>74.900000000000006</v>
      </c>
      <c r="BC53" s="4">
        <v>75</v>
      </c>
      <c r="BD53" s="4">
        <v>121</v>
      </c>
      <c r="BE53" s="4">
        <f>2.09*115/100</f>
        <v>2.4034999999999997</v>
      </c>
      <c r="BF53" s="4">
        <f t="shared" si="284"/>
        <v>72.800000000000011</v>
      </c>
      <c r="BG53" s="6">
        <f t="shared" si="285"/>
        <v>2.64385</v>
      </c>
      <c r="BH53" s="7">
        <f t="shared" si="286"/>
        <v>156.22749999999999</v>
      </c>
      <c r="BI53" s="27"/>
      <c r="BJ53" s="28"/>
      <c r="BK53" s="29"/>
      <c r="BL53" s="30"/>
      <c r="BM53" s="31"/>
      <c r="BN53" s="28"/>
      <c r="BO53" s="29"/>
      <c r="BP53" s="30"/>
      <c r="BQ53" s="31"/>
      <c r="BR53" s="28"/>
      <c r="BS53" s="29"/>
      <c r="BT53" s="30"/>
      <c r="BU53" s="31"/>
      <c r="BV53" s="28"/>
      <c r="BW53" s="29"/>
      <c r="BX53" s="30"/>
      <c r="BY53" s="31"/>
      <c r="BZ53" s="28"/>
      <c r="CA53" s="29"/>
      <c r="CB53" s="30"/>
      <c r="CD53" s="33">
        <f t="shared" si="287"/>
        <v>0</v>
      </c>
      <c r="CE53" s="17">
        <f t="shared" si="288"/>
        <v>0</v>
      </c>
      <c r="CF53" s="17">
        <f t="shared" si="289"/>
        <v>0</v>
      </c>
      <c r="CG53" s="17">
        <f t="shared" si="290"/>
        <v>0</v>
      </c>
      <c r="CH53" s="17">
        <f t="shared" si="291"/>
        <v>0</v>
      </c>
      <c r="CJ53" s="17">
        <f t="shared" si="292"/>
        <v>0</v>
      </c>
      <c r="CK53" s="17">
        <f t="shared" si="293"/>
        <v>0</v>
      </c>
      <c r="CL53" s="17">
        <f t="shared" si="294"/>
        <v>0</v>
      </c>
      <c r="CM53" s="17">
        <f t="shared" si="295"/>
        <v>0</v>
      </c>
      <c r="CN53" s="17">
        <f t="shared" si="296"/>
        <v>0</v>
      </c>
      <c r="CO53" s="17" t="e">
        <f>#REF!+AG53+AX53+AN53+BH53+#REF!+DP53</f>
        <v>#REF!</v>
      </c>
      <c r="CP53" s="17" t="e">
        <f>CO53*1.257</f>
        <v>#REF!</v>
      </c>
      <c r="CQ53" s="17">
        <f t="shared" si="36"/>
        <v>622.31149999999991</v>
      </c>
      <c r="CR53" s="17">
        <f t="shared" si="37"/>
        <v>631.68514999999991</v>
      </c>
      <c r="CS53" s="17">
        <f t="shared" si="38"/>
        <v>646.10614999999996</v>
      </c>
      <c r="CT53" s="17">
        <f t="shared" si="39"/>
        <v>646.34649999999988</v>
      </c>
      <c r="CU53" s="17">
        <f t="shared" si="40"/>
        <v>756.90749999999991</v>
      </c>
      <c r="CV53" s="17">
        <f t="shared" si="297"/>
        <v>905.26136999999983</v>
      </c>
      <c r="CW53" s="17">
        <f t="shared" si="41"/>
        <v>40.262</v>
      </c>
      <c r="CX53" s="17">
        <f t="shared" si="298"/>
        <v>0</v>
      </c>
      <c r="CY53" s="33"/>
      <c r="CZ53" s="33"/>
      <c r="DA53" s="17"/>
      <c r="DB53" s="17"/>
      <c r="DC53" s="17"/>
      <c r="DD53" s="15">
        <f t="shared" si="299"/>
        <v>94.65927916666665</v>
      </c>
      <c r="DE53" s="15">
        <f t="shared" si="300"/>
        <v>92.114122368421036</v>
      </c>
      <c r="DF53" s="15">
        <f t="shared" si="301"/>
        <v>89.823481249999986</v>
      </c>
      <c r="DG53" s="15">
        <f t="shared" si="302"/>
        <v>87.750996428571426</v>
      </c>
      <c r="DH53" s="15">
        <f t="shared" si="303"/>
        <v>72.678379545454547</v>
      </c>
      <c r="DI53" s="15"/>
      <c r="DJ53" s="15"/>
      <c r="DK53" s="15"/>
      <c r="DL53" s="15"/>
      <c r="DM53" s="15"/>
      <c r="DO53" s="17"/>
      <c r="DP53" s="17">
        <v>1.7</v>
      </c>
      <c r="DQ53" s="32">
        <v>119.6</v>
      </c>
      <c r="DR53" s="32">
        <f t="shared" si="304"/>
        <v>160.9207745833333</v>
      </c>
      <c r="DS53" s="32">
        <f t="shared" si="305"/>
        <v>156.59400802631575</v>
      </c>
      <c r="DT53" s="32">
        <f t="shared" si="306"/>
        <v>152.69991812499998</v>
      </c>
      <c r="DU53" s="32">
        <f t="shared" si="307"/>
        <v>149.17669392857141</v>
      </c>
      <c r="DV53" s="32">
        <f t="shared" si="308"/>
        <v>123.55324522727273</v>
      </c>
      <c r="DW53" s="32">
        <v>92</v>
      </c>
      <c r="DX53" s="32">
        <f t="shared" si="309"/>
        <v>8708.6536833333321</v>
      </c>
      <c r="DY53" s="32">
        <f t="shared" si="310"/>
        <v>8474.4992578947349</v>
      </c>
      <c r="DZ53" s="32">
        <f t="shared" si="311"/>
        <v>8263.7602749999987</v>
      </c>
      <c r="EA53" s="32">
        <f t="shared" si="312"/>
        <v>8073.0916714285713</v>
      </c>
      <c r="EB53" s="32">
        <f t="shared" si="313"/>
        <v>6686.4109181818185</v>
      </c>
      <c r="ED53" s="15">
        <f t="shared" si="314"/>
        <v>1703.8670249999998</v>
      </c>
      <c r="EE53" s="15">
        <f t="shared" si="315"/>
        <v>1750.1683249999996</v>
      </c>
      <c r="EF53" s="15">
        <f t="shared" si="316"/>
        <v>1796.4696249999997</v>
      </c>
      <c r="EG53" s="15">
        <f t="shared" si="317"/>
        <v>1842.770925</v>
      </c>
      <c r="EH53" s="15">
        <f t="shared" si="318"/>
        <v>2398.3865249999999</v>
      </c>
      <c r="EI53" s="34"/>
      <c r="EJ53" s="35">
        <f t="shared" si="319"/>
        <v>6605.5827500000005</v>
      </c>
      <c r="EK53" s="35">
        <f t="shared" si="320"/>
        <v>5362.0918571428574</v>
      </c>
      <c r="EL53" s="35"/>
      <c r="EM53" s="35"/>
      <c r="EN53" s="15">
        <f t="shared" si="64"/>
        <v>74.83486111111111</v>
      </c>
      <c r="EO53" s="15">
        <f t="shared" si="73"/>
        <v>80.099236842105256</v>
      </c>
      <c r="EP53" s="15">
        <f t="shared" si="74"/>
        <v>78.10737499999999</v>
      </c>
      <c r="EQ53" s="15">
        <f t="shared" si="75"/>
        <v>71.799812500000002</v>
      </c>
      <c r="ER53" s="15">
        <f t="shared" si="65"/>
        <v>58.283607142857143</v>
      </c>
      <c r="ES53" s="15"/>
      <c r="ET53" s="15">
        <f t="shared" si="76"/>
        <v>1347.0274999999999</v>
      </c>
      <c r="EU53" s="15">
        <f t="shared" si="77"/>
        <v>1521.8854999999999</v>
      </c>
      <c r="EV53" s="15">
        <f t="shared" si="78"/>
        <v>1562.1474999999998</v>
      </c>
      <c r="EW53" s="15">
        <f t="shared" si="321"/>
        <v>1723.1955</v>
      </c>
      <c r="EX53" s="15">
        <f t="shared" si="322"/>
        <v>2447.9115000000002</v>
      </c>
      <c r="EY53" s="17">
        <f t="shared" si="66"/>
        <v>1347.0274999999999</v>
      </c>
      <c r="EZ53" s="17">
        <f t="shared" si="67"/>
        <v>1396.6631499999999</v>
      </c>
      <c r="FA53" s="17">
        <f t="shared" si="68"/>
        <v>1451.3461499999999</v>
      </c>
      <c r="FB53" s="17">
        <f t="shared" si="69"/>
        <v>1612.6344999999999</v>
      </c>
      <c r="FC53" s="17">
        <f t="shared" si="70"/>
        <v>2447.9114999999997</v>
      </c>
      <c r="FE53" s="17"/>
      <c r="FF53" s="17"/>
      <c r="FG53" s="17"/>
      <c r="FH53" s="17"/>
      <c r="FI53" s="17"/>
    </row>
    <row r="54" spans="1:165">
      <c r="A54" s="48">
        <v>3</v>
      </c>
      <c r="B54" s="19" t="s">
        <v>60</v>
      </c>
      <c r="C54" s="23">
        <v>18</v>
      </c>
      <c r="D54" s="24">
        <v>19</v>
      </c>
      <c r="E54" s="24">
        <v>20</v>
      </c>
      <c r="F54" s="24">
        <v>21</v>
      </c>
      <c r="G54" s="25">
        <v>33</v>
      </c>
      <c r="H54" s="26">
        <v>9.91</v>
      </c>
      <c r="I54" s="26">
        <f t="shared" si="201"/>
        <v>10.901000000000002</v>
      </c>
      <c r="J54" s="4">
        <f t="shared" si="264"/>
        <v>196.21800000000002</v>
      </c>
      <c r="K54" s="4">
        <f t="shared" si="265"/>
        <v>207.11900000000003</v>
      </c>
      <c r="L54" s="4">
        <f t="shared" si="266"/>
        <v>218.02000000000004</v>
      </c>
      <c r="M54" s="4">
        <f t="shared" si="267"/>
        <v>228.92100000000002</v>
      </c>
      <c r="N54" s="6">
        <f t="shared" si="268"/>
        <v>359.73300000000006</v>
      </c>
      <c r="O54" s="154">
        <v>1.4999999999999999E-2</v>
      </c>
      <c r="P54" s="4">
        <v>1720.44</v>
      </c>
      <c r="Q54" s="4">
        <f t="shared" si="6"/>
        <v>1961.3016</v>
      </c>
      <c r="R54" s="4">
        <f t="shared" si="269"/>
        <v>464.5188</v>
      </c>
      <c r="S54" s="4">
        <f t="shared" si="270"/>
        <v>490.3254</v>
      </c>
      <c r="T54" s="4">
        <f t="shared" si="271"/>
        <v>516.13199999999995</v>
      </c>
      <c r="U54" s="4">
        <f t="shared" si="272"/>
        <v>541.93859999999995</v>
      </c>
      <c r="V54" s="7">
        <f t="shared" si="273"/>
        <v>851.61779999999999</v>
      </c>
      <c r="W54" s="156">
        <v>8.1999999999999993</v>
      </c>
      <c r="X54" s="4">
        <v>4.91</v>
      </c>
      <c r="Y54" s="4">
        <f t="shared" si="274"/>
        <v>40.262</v>
      </c>
      <c r="Z54" s="156">
        <v>15</v>
      </c>
      <c r="AA54" s="4">
        <v>4.91</v>
      </c>
      <c r="AB54" s="157">
        <f t="shared" si="275"/>
        <v>73.650000000000006</v>
      </c>
      <c r="AC54" s="12">
        <v>9.1</v>
      </c>
      <c r="AD54" s="4">
        <v>44.08</v>
      </c>
      <c r="AE54" s="4" t="e">
        <f>#REF!*AC54</f>
        <v>#REF!</v>
      </c>
      <c r="AF54" s="6">
        <f t="shared" si="276"/>
        <v>50.691999999999993</v>
      </c>
      <c r="AG54" s="7">
        <f t="shared" si="277"/>
        <v>401.12799999999999</v>
      </c>
      <c r="AH54" s="156">
        <v>9.1</v>
      </c>
      <c r="AI54" s="4">
        <v>21.19</v>
      </c>
      <c r="AJ54" s="59">
        <v>23.17</v>
      </c>
      <c r="AK54" s="4">
        <f t="shared" si="278"/>
        <v>192.82900000000001</v>
      </c>
      <c r="AL54" s="52">
        <v>0.125</v>
      </c>
      <c r="AM54" s="4">
        <v>112.51</v>
      </c>
      <c r="AN54" s="6">
        <f t="shared" si="279"/>
        <v>210.84700000000001</v>
      </c>
      <c r="AO54" s="159">
        <v>0.1666</v>
      </c>
      <c r="AP54" s="4">
        <v>156.86000000000001</v>
      </c>
      <c r="AQ54" s="4">
        <v>180</v>
      </c>
      <c r="AR54" s="6">
        <f t="shared" si="280"/>
        <v>198.00000000000003</v>
      </c>
      <c r="AS54" s="7">
        <f t="shared" si="281"/>
        <v>29.988</v>
      </c>
      <c r="AT54" s="156">
        <v>15</v>
      </c>
      <c r="AU54" s="4">
        <v>1.62</v>
      </c>
      <c r="AV54" s="4">
        <v>4.71</v>
      </c>
      <c r="AW54" s="4">
        <f t="shared" si="282"/>
        <v>24.3</v>
      </c>
      <c r="AX54" s="6">
        <f t="shared" si="283"/>
        <v>70.650000000000006</v>
      </c>
      <c r="AY54" s="12">
        <v>65</v>
      </c>
      <c r="AZ54" s="4">
        <v>1.6</v>
      </c>
      <c r="BA54" s="4">
        <v>68.900000000000006</v>
      </c>
      <c r="BB54" s="4">
        <v>74.900000000000006</v>
      </c>
      <c r="BC54" s="4">
        <v>75</v>
      </c>
      <c r="BD54" s="4">
        <v>121</v>
      </c>
      <c r="BE54" s="4">
        <v>3.43</v>
      </c>
      <c r="BF54" s="4">
        <f t="shared" si="284"/>
        <v>104</v>
      </c>
      <c r="BG54" s="6">
        <f t="shared" si="285"/>
        <v>3.7730000000000006</v>
      </c>
      <c r="BH54" s="7">
        <f t="shared" si="286"/>
        <v>222.95000000000002</v>
      </c>
      <c r="BI54" s="27"/>
      <c r="BJ54" s="28"/>
      <c r="BK54" s="29"/>
      <c r="BL54" s="30"/>
      <c r="BM54" s="31"/>
      <c r="BN54" s="28"/>
      <c r="BO54" s="29"/>
      <c r="BP54" s="30"/>
      <c r="BQ54" s="31"/>
      <c r="BR54" s="28"/>
      <c r="BS54" s="29"/>
      <c r="BT54" s="30"/>
      <c r="BU54" s="31"/>
      <c r="BV54" s="28"/>
      <c r="BW54" s="29"/>
      <c r="BX54" s="30"/>
      <c r="BY54" s="31"/>
      <c r="BZ54" s="28"/>
      <c r="CA54" s="29"/>
      <c r="CB54" s="30"/>
      <c r="CD54" s="33">
        <f t="shared" si="287"/>
        <v>149.94</v>
      </c>
      <c r="CE54" s="17">
        <f t="shared" si="288"/>
        <v>119.952</v>
      </c>
      <c r="CF54" s="17">
        <f t="shared" si="289"/>
        <v>89.963999999999999</v>
      </c>
      <c r="CG54" s="17">
        <f t="shared" si="290"/>
        <v>59.975999999999999</v>
      </c>
      <c r="CH54" s="17">
        <f t="shared" si="291"/>
        <v>29.988</v>
      </c>
      <c r="CJ54" s="17">
        <f t="shared" si="292"/>
        <v>1.6659999999999999</v>
      </c>
      <c r="CK54" s="17">
        <f t="shared" si="293"/>
        <v>1.5783157894736841</v>
      </c>
      <c r="CL54" s="17">
        <f t="shared" si="294"/>
        <v>1.4994000000000001</v>
      </c>
      <c r="CM54" s="17">
        <f t="shared" si="295"/>
        <v>1.4279999999999999</v>
      </c>
      <c r="CN54" s="17">
        <f t="shared" si="296"/>
        <v>0.90872727272727272</v>
      </c>
      <c r="CO54" s="17" t="e">
        <f>#REF!+AG54+AX54+AN54+BH54+#REF!+DP54</f>
        <v>#REF!</v>
      </c>
      <c r="CP54" s="17" t="e">
        <f>CO54*1.259</f>
        <v>#REF!</v>
      </c>
      <c r="CQ54" s="17">
        <f t="shared" si="36"/>
        <v>1009.2130000000001</v>
      </c>
      <c r="CR54" s="17">
        <f t="shared" si="37"/>
        <v>1022.59</v>
      </c>
      <c r="CS54" s="17">
        <f t="shared" si="38"/>
        <v>1043.17</v>
      </c>
      <c r="CT54" s="17">
        <f t="shared" si="39"/>
        <v>1043.5129999999999</v>
      </c>
      <c r="CU54" s="17">
        <f t="shared" si="40"/>
        <v>1201.2930000000001</v>
      </c>
      <c r="CV54" s="17">
        <f t="shared" si="297"/>
        <v>1405.5128100000002</v>
      </c>
      <c r="CW54" s="17">
        <f t="shared" si="41"/>
        <v>40.262</v>
      </c>
      <c r="CX54" s="17">
        <f t="shared" si="298"/>
        <v>25.8066</v>
      </c>
      <c r="CY54" s="33"/>
      <c r="CZ54" s="33"/>
      <c r="DA54" s="17"/>
      <c r="DB54" s="17"/>
      <c r="DC54" s="17"/>
      <c r="DD54" s="15">
        <f t="shared" si="299"/>
        <v>123.05057499999999</v>
      </c>
      <c r="DE54" s="15">
        <f t="shared" si="300"/>
        <v>119.01113947368421</v>
      </c>
      <c r="DF54" s="15">
        <f t="shared" si="301"/>
        <v>115.37564749999999</v>
      </c>
      <c r="DG54" s="15">
        <f t="shared" si="302"/>
        <v>112.08639285714285</v>
      </c>
      <c r="DH54" s="15">
        <f t="shared" si="303"/>
        <v>88.164540909090917</v>
      </c>
      <c r="DI54" s="15"/>
      <c r="DJ54" s="15"/>
      <c r="DK54" s="15"/>
      <c r="DL54" s="15"/>
      <c r="DM54" s="15"/>
      <c r="DO54" s="17"/>
      <c r="DP54" s="17">
        <v>33</v>
      </c>
      <c r="DQ54" s="32">
        <v>117</v>
      </c>
      <c r="DR54" s="32">
        <f t="shared" si="304"/>
        <v>4060.668975</v>
      </c>
      <c r="DS54" s="32">
        <f t="shared" si="305"/>
        <v>3927.3676026315788</v>
      </c>
      <c r="DT54" s="32">
        <f t="shared" si="306"/>
        <v>3807.3963674999995</v>
      </c>
      <c r="DU54" s="32">
        <f t="shared" si="307"/>
        <v>3698.8509642857143</v>
      </c>
      <c r="DV54" s="32">
        <f t="shared" si="308"/>
        <v>2909.4298500000004</v>
      </c>
      <c r="DW54" s="32">
        <v>907</v>
      </c>
      <c r="DX54" s="32">
        <f t="shared" si="309"/>
        <v>111606.871525</v>
      </c>
      <c r="DY54" s="32">
        <f t="shared" si="310"/>
        <v>107943.10350263158</v>
      </c>
      <c r="DZ54" s="32">
        <f t="shared" si="311"/>
        <v>104645.71228249998</v>
      </c>
      <c r="EA54" s="32">
        <f t="shared" si="312"/>
        <v>101662.35832142858</v>
      </c>
      <c r="EB54" s="32">
        <f t="shared" si="313"/>
        <v>79965.238604545462</v>
      </c>
      <c r="ED54" s="15">
        <f t="shared" si="314"/>
        <v>2214.9103500000001</v>
      </c>
      <c r="EE54" s="15">
        <f t="shared" si="315"/>
        <v>2261.2116500000002</v>
      </c>
      <c r="EF54" s="15">
        <f t="shared" si="316"/>
        <v>2307.5129499999998</v>
      </c>
      <c r="EG54" s="15">
        <f t="shared" si="317"/>
        <v>2353.8142499999999</v>
      </c>
      <c r="EH54" s="15">
        <f t="shared" si="318"/>
        <v>2909.4298500000004</v>
      </c>
      <c r="EI54" s="34"/>
      <c r="EJ54" s="35">
        <f t="shared" si="319"/>
        <v>81916.498625000007</v>
      </c>
      <c r="EK54" s="35">
        <f t="shared" si="320"/>
        <v>62459.842357142865</v>
      </c>
      <c r="EL54" s="35"/>
      <c r="EM54" s="35"/>
      <c r="EN54" s="15">
        <f t="shared" si="64"/>
        <v>96.3293888888889</v>
      </c>
      <c r="EO54" s="15">
        <f t="shared" si="73"/>
        <v>103.48794736842106</v>
      </c>
      <c r="EP54" s="15">
        <f t="shared" si="74"/>
        <v>100.32665</v>
      </c>
      <c r="EQ54" s="15">
        <f t="shared" si="75"/>
        <v>90.315875000000005</v>
      </c>
      <c r="ER54" s="15">
        <f t="shared" si="65"/>
        <v>68.864214285714297</v>
      </c>
      <c r="ES54" s="15"/>
      <c r="ET54" s="15">
        <f t="shared" si="76"/>
        <v>1733.9290000000001</v>
      </c>
      <c r="EU54" s="15">
        <f t="shared" si="77"/>
        <v>1966.2710000000002</v>
      </c>
      <c r="EV54" s="15">
        <f t="shared" si="78"/>
        <v>2006.5329999999999</v>
      </c>
      <c r="EW54" s="15">
        <f t="shared" si="321"/>
        <v>2167.5810000000001</v>
      </c>
      <c r="EX54" s="15">
        <f t="shared" si="322"/>
        <v>2892.2970000000005</v>
      </c>
      <c r="EY54" s="17">
        <f t="shared" si="66"/>
        <v>1733.9290000000001</v>
      </c>
      <c r="EZ54" s="17">
        <f t="shared" si="67"/>
        <v>1787.5680000000002</v>
      </c>
      <c r="FA54" s="17">
        <f t="shared" si="68"/>
        <v>1848.41</v>
      </c>
      <c r="FB54" s="17">
        <f t="shared" si="69"/>
        <v>2009.8009999999999</v>
      </c>
      <c r="FC54" s="17">
        <f t="shared" si="70"/>
        <v>2892.297</v>
      </c>
      <c r="FE54" s="17"/>
      <c r="FF54" s="17"/>
      <c r="FG54" s="17"/>
      <c r="FH54" s="17"/>
      <c r="FI54" s="17"/>
    </row>
    <row r="55" spans="1:165">
      <c r="A55" s="48">
        <v>4</v>
      </c>
      <c r="B55" s="19" t="s">
        <v>61</v>
      </c>
      <c r="C55" s="23">
        <v>18</v>
      </c>
      <c r="D55" s="24">
        <v>19</v>
      </c>
      <c r="E55" s="24">
        <v>20</v>
      </c>
      <c r="F55" s="24">
        <v>21</v>
      </c>
      <c r="G55" s="25">
        <v>33</v>
      </c>
      <c r="H55" s="26"/>
      <c r="I55" s="26">
        <f t="shared" si="201"/>
        <v>0</v>
      </c>
      <c r="J55" s="4">
        <f t="shared" si="264"/>
        <v>0</v>
      </c>
      <c r="K55" s="4">
        <f t="shared" si="265"/>
        <v>0</v>
      </c>
      <c r="L55" s="4">
        <f t="shared" si="266"/>
        <v>0</v>
      </c>
      <c r="M55" s="4">
        <f t="shared" si="267"/>
        <v>0</v>
      </c>
      <c r="N55" s="6">
        <f t="shared" si="268"/>
        <v>0</v>
      </c>
      <c r="O55" s="12">
        <v>0</v>
      </c>
      <c r="P55" s="4">
        <f>O55*1</f>
        <v>0</v>
      </c>
      <c r="Q55" s="4">
        <f t="shared" si="6"/>
        <v>0</v>
      </c>
      <c r="R55" s="4">
        <f t="shared" si="269"/>
        <v>0</v>
      </c>
      <c r="S55" s="4">
        <f t="shared" si="270"/>
        <v>0</v>
      </c>
      <c r="T55" s="4">
        <f t="shared" si="271"/>
        <v>0</v>
      </c>
      <c r="U55" s="4">
        <f t="shared" si="272"/>
        <v>0</v>
      </c>
      <c r="V55" s="7">
        <f t="shared" si="273"/>
        <v>0</v>
      </c>
      <c r="W55" s="156">
        <v>8.1999999999999993</v>
      </c>
      <c r="X55" s="4">
        <v>4.91</v>
      </c>
      <c r="Y55" s="4">
        <f t="shared" si="274"/>
        <v>40.262</v>
      </c>
      <c r="Z55" s="156">
        <v>15</v>
      </c>
      <c r="AA55" s="4">
        <v>4.91</v>
      </c>
      <c r="AB55" s="157">
        <f t="shared" si="275"/>
        <v>73.650000000000006</v>
      </c>
      <c r="AC55" s="12">
        <v>7.3</v>
      </c>
      <c r="AD55" s="4">
        <v>44.08</v>
      </c>
      <c r="AE55" s="4" t="e">
        <f>#REF!*AC55</f>
        <v>#REF!</v>
      </c>
      <c r="AF55" s="6">
        <f t="shared" si="276"/>
        <v>50.691999999999993</v>
      </c>
      <c r="AG55" s="7">
        <f t="shared" si="277"/>
        <v>321.78399999999999</v>
      </c>
      <c r="AH55" s="156"/>
      <c r="AI55" s="4">
        <v>0</v>
      </c>
      <c r="AJ55" s="4"/>
      <c r="AK55" s="4">
        <f t="shared" si="278"/>
        <v>0</v>
      </c>
      <c r="AL55" s="4">
        <v>0</v>
      </c>
      <c r="AM55" s="4">
        <v>0</v>
      </c>
      <c r="AN55" s="6">
        <f t="shared" si="279"/>
        <v>0</v>
      </c>
      <c r="AO55" s="159">
        <v>0</v>
      </c>
      <c r="AP55" s="4">
        <v>0</v>
      </c>
      <c r="AQ55" s="4">
        <f>AP55*1.193</f>
        <v>0</v>
      </c>
      <c r="AR55" s="6">
        <f t="shared" si="280"/>
        <v>0</v>
      </c>
      <c r="AS55" s="7">
        <f t="shared" si="281"/>
        <v>0</v>
      </c>
      <c r="AT55" s="156">
        <v>15</v>
      </c>
      <c r="AU55" s="4">
        <v>1.62</v>
      </c>
      <c r="AV55" s="4">
        <v>4.71</v>
      </c>
      <c r="AW55" s="4">
        <f t="shared" si="282"/>
        <v>24.3</v>
      </c>
      <c r="AX55" s="6">
        <f t="shared" si="283"/>
        <v>70.650000000000006</v>
      </c>
      <c r="AY55" s="12">
        <v>65</v>
      </c>
      <c r="AZ55" s="4">
        <v>1.1200000000000001</v>
      </c>
      <c r="BA55" s="4">
        <v>68.900000000000006</v>
      </c>
      <c r="BB55" s="4">
        <v>74.900000000000006</v>
      </c>
      <c r="BC55" s="4">
        <v>75</v>
      </c>
      <c r="BD55" s="4">
        <v>121</v>
      </c>
      <c r="BE55" s="4">
        <f t="shared" ref="BE55:BE65" si="323">2.09*115/100</f>
        <v>2.4034999999999997</v>
      </c>
      <c r="BF55" s="4">
        <f t="shared" si="284"/>
        <v>72.800000000000011</v>
      </c>
      <c r="BG55" s="6">
        <f t="shared" si="285"/>
        <v>2.64385</v>
      </c>
      <c r="BH55" s="7">
        <f t="shared" si="286"/>
        <v>156.22749999999999</v>
      </c>
      <c r="BI55" s="27"/>
      <c r="BJ55" s="28"/>
      <c r="BK55" s="29"/>
      <c r="BL55" s="30"/>
      <c r="BM55" s="31"/>
      <c r="BN55" s="28"/>
      <c r="BO55" s="29"/>
      <c r="BP55" s="30"/>
      <c r="BQ55" s="31"/>
      <c r="BR55" s="28"/>
      <c r="BS55" s="29"/>
      <c r="BT55" s="30"/>
      <c r="BU55" s="31"/>
      <c r="BV55" s="28"/>
      <c r="BW55" s="29"/>
      <c r="BX55" s="30"/>
      <c r="BY55" s="31"/>
      <c r="BZ55" s="28"/>
      <c r="CA55" s="29"/>
      <c r="CB55" s="30"/>
      <c r="CD55" s="33">
        <f t="shared" si="287"/>
        <v>0</v>
      </c>
      <c r="CE55" s="17">
        <f t="shared" si="288"/>
        <v>0</v>
      </c>
      <c r="CF55" s="17">
        <f t="shared" si="289"/>
        <v>0</v>
      </c>
      <c r="CG55" s="17">
        <f t="shared" si="290"/>
        <v>0</v>
      </c>
      <c r="CH55" s="17">
        <f t="shared" si="291"/>
        <v>0</v>
      </c>
      <c r="CJ55" s="17">
        <f t="shared" si="292"/>
        <v>0</v>
      </c>
      <c r="CK55" s="17">
        <f t="shared" si="293"/>
        <v>0</v>
      </c>
      <c r="CL55" s="17">
        <f t="shared" si="294"/>
        <v>0</v>
      </c>
      <c r="CM55" s="17">
        <f t="shared" si="295"/>
        <v>0</v>
      </c>
      <c r="CN55" s="17">
        <f t="shared" si="296"/>
        <v>0</v>
      </c>
      <c r="CO55" s="17" t="e">
        <f>#REF!+AG55+AX55+AN55+BH55+#REF!+DP55</f>
        <v>#REF!</v>
      </c>
      <c r="CP55" s="17" t="e">
        <f>CO55*1.259</f>
        <v>#REF!</v>
      </c>
      <c r="CQ55" s="17">
        <f t="shared" si="36"/>
        <v>622.31149999999991</v>
      </c>
      <c r="CR55" s="17">
        <f t="shared" si="37"/>
        <v>631.68514999999991</v>
      </c>
      <c r="CS55" s="17">
        <f t="shared" si="38"/>
        <v>646.10614999999996</v>
      </c>
      <c r="CT55" s="17">
        <f t="shared" si="39"/>
        <v>646.34649999999988</v>
      </c>
      <c r="CU55" s="17">
        <f t="shared" si="40"/>
        <v>756.90749999999991</v>
      </c>
      <c r="CV55" s="17">
        <f t="shared" si="297"/>
        <v>899.96301749999998</v>
      </c>
      <c r="CW55" s="17">
        <f t="shared" si="41"/>
        <v>40.262</v>
      </c>
      <c r="CX55" s="17">
        <f t="shared" si="298"/>
        <v>0</v>
      </c>
      <c r="CY55" s="33"/>
      <c r="CZ55" s="33"/>
      <c r="DA55" s="17"/>
      <c r="DB55" s="17"/>
      <c r="DC55" s="17"/>
      <c r="DD55" s="15">
        <f t="shared" si="299"/>
        <v>94.65927916666665</v>
      </c>
      <c r="DE55" s="15">
        <f t="shared" si="300"/>
        <v>92.114122368421036</v>
      </c>
      <c r="DF55" s="15">
        <f t="shared" si="301"/>
        <v>89.823481249999986</v>
      </c>
      <c r="DG55" s="15">
        <f t="shared" si="302"/>
        <v>87.750996428571426</v>
      </c>
      <c r="DH55" s="15">
        <f t="shared" si="303"/>
        <v>72.678379545454547</v>
      </c>
      <c r="DI55" s="15"/>
      <c r="DJ55" s="15"/>
      <c r="DK55" s="15"/>
      <c r="DL55" s="15"/>
      <c r="DM55" s="15"/>
      <c r="DO55" s="17"/>
      <c r="DP55" s="17">
        <v>0.9</v>
      </c>
      <c r="DQ55" s="32">
        <v>118.9</v>
      </c>
      <c r="DR55" s="32">
        <f t="shared" si="304"/>
        <v>85.193351249999992</v>
      </c>
      <c r="DS55" s="32">
        <f t="shared" si="305"/>
        <v>82.902710131578928</v>
      </c>
      <c r="DT55" s="32">
        <f t="shared" si="306"/>
        <v>80.841133124999985</v>
      </c>
      <c r="DU55" s="32">
        <f t="shared" si="307"/>
        <v>78.975896785714284</v>
      </c>
      <c r="DV55" s="32">
        <f t="shared" si="308"/>
        <v>65.410541590909091</v>
      </c>
      <c r="DW55" s="32">
        <v>21</v>
      </c>
      <c r="DX55" s="32">
        <f t="shared" si="309"/>
        <v>1987.8448624999996</v>
      </c>
      <c r="DY55" s="32">
        <f t="shared" si="310"/>
        <v>1934.3965697368417</v>
      </c>
      <c r="DZ55" s="32">
        <f t="shared" si="311"/>
        <v>1886.2931062499997</v>
      </c>
      <c r="EA55" s="32">
        <f t="shared" si="312"/>
        <v>1842.770925</v>
      </c>
      <c r="EB55" s="32">
        <f t="shared" si="313"/>
        <v>1526.2459704545454</v>
      </c>
      <c r="ED55" s="15">
        <f t="shared" si="314"/>
        <v>1703.8670249999998</v>
      </c>
      <c r="EE55" s="15">
        <f t="shared" si="315"/>
        <v>1750.1683249999996</v>
      </c>
      <c r="EF55" s="15">
        <f t="shared" si="316"/>
        <v>1796.4696249999997</v>
      </c>
      <c r="EG55" s="15">
        <f t="shared" si="317"/>
        <v>1842.770925</v>
      </c>
      <c r="EH55" s="15">
        <f t="shared" si="318"/>
        <v>2398.3865249999999</v>
      </c>
      <c r="EI55" s="34"/>
      <c r="EJ55" s="35">
        <f t="shared" si="319"/>
        <v>1507.7960625000001</v>
      </c>
      <c r="EK55" s="35">
        <f t="shared" si="320"/>
        <v>1223.9557500000001</v>
      </c>
      <c r="EL55" s="35"/>
      <c r="EM55" s="35"/>
      <c r="EN55" s="15">
        <f t="shared" si="64"/>
        <v>74.83486111111111</v>
      </c>
      <c r="EO55" s="15">
        <f t="shared" si="73"/>
        <v>80.099236842105256</v>
      </c>
      <c r="EP55" s="15">
        <f t="shared" si="74"/>
        <v>78.10737499999999</v>
      </c>
      <c r="EQ55" s="15">
        <f t="shared" si="75"/>
        <v>71.799812500000002</v>
      </c>
      <c r="ER55" s="15">
        <f t="shared" si="65"/>
        <v>58.283607142857143</v>
      </c>
      <c r="ES55" s="15"/>
      <c r="ET55" s="15">
        <f t="shared" si="76"/>
        <v>1347.0274999999999</v>
      </c>
      <c r="EU55" s="15">
        <f t="shared" si="77"/>
        <v>1521.8854999999999</v>
      </c>
      <c r="EV55" s="15">
        <f t="shared" si="78"/>
        <v>1562.1474999999998</v>
      </c>
      <c r="EW55" s="15">
        <f t="shared" si="321"/>
        <v>1723.1955</v>
      </c>
      <c r="EX55" s="15">
        <f t="shared" si="322"/>
        <v>2447.9115000000002</v>
      </c>
      <c r="EY55" s="17">
        <f t="shared" si="66"/>
        <v>1347.0274999999999</v>
      </c>
      <c r="EZ55" s="17">
        <f t="shared" si="67"/>
        <v>1396.6631499999999</v>
      </c>
      <c r="FA55" s="17">
        <f t="shared" si="68"/>
        <v>1451.3461499999999</v>
      </c>
      <c r="FB55" s="17">
        <f t="shared" si="69"/>
        <v>1612.6344999999999</v>
      </c>
      <c r="FC55" s="17">
        <f t="shared" si="70"/>
        <v>2447.9114999999997</v>
      </c>
      <c r="FE55" s="17"/>
      <c r="FF55" s="17"/>
      <c r="FG55" s="17"/>
      <c r="FH55" s="17"/>
      <c r="FI55" s="17"/>
    </row>
    <row r="56" spans="1:165">
      <c r="A56" s="48">
        <v>5</v>
      </c>
      <c r="B56" s="19" t="s">
        <v>62</v>
      </c>
      <c r="C56" s="23">
        <v>18</v>
      </c>
      <c r="D56" s="24">
        <v>19</v>
      </c>
      <c r="E56" s="24">
        <v>20</v>
      </c>
      <c r="F56" s="24">
        <v>21</v>
      </c>
      <c r="G56" s="25">
        <v>33</v>
      </c>
      <c r="H56" s="26"/>
      <c r="I56" s="26">
        <f t="shared" si="201"/>
        <v>0</v>
      </c>
      <c r="J56" s="4">
        <f t="shared" si="264"/>
        <v>0</v>
      </c>
      <c r="K56" s="4">
        <f t="shared" si="265"/>
        <v>0</v>
      </c>
      <c r="L56" s="4">
        <f t="shared" si="266"/>
        <v>0</v>
      </c>
      <c r="M56" s="4">
        <f t="shared" si="267"/>
        <v>0</v>
      </c>
      <c r="N56" s="6">
        <f t="shared" si="268"/>
        <v>0</v>
      </c>
      <c r="O56" s="154">
        <v>1.4999999999999999E-2</v>
      </c>
      <c r="P56" s="4">
        <v>1720.44</v>
      </c>
      <c r="Q56" s="4">
        <f t="shared" si="6"/>
        <v>1961.3016</v>
      </c>
      <c r="R56" s="4">
        <f t="shared" si="269"/>
        <v>464.5188</v>
      </c>
      <c r="S56" s="4">
        <f t="shared" si="270"/>
        <v>490.3254</v>
      </c>
      <c r="T56" s="4">
        <f t="shared" si="271"/>
        <v>516.13199999999995</v>
      </c>
      <c r="U56" s="4">
        <f t="shared" si="272"/>
        <v>541.93859999999995</v>
      </c>
      <c r="V56" s="7">
        <f t="shared" si="273"/>
        <v>851.61779999999999</v>
      </c>
      <c r="W56" s="156">
        <v>8.1999999999999993</v>
      </c>
      <c r="X56" s="4">
        <v>4.91</v>
      </c>
      <c r="Y56" s="4">
        <f t="shared" si="274"/>
        <v>40.262</v>
      </c>
      <c r="Z56" s="156">
        <v>15</v>
      </c>
      <c r="AA56" s="4">
        <v>4.91</v>
      </c>
      <c r="AB56" s="157">
        <f t="shared" si="275"/>
        <v>73.650000000000006</v>
      </c>
      <c r="AC56" s="12">
        <v>7.3</v>
      </c>
      <c r="AD56" s="4">
        <v>44.08</v>
      </c>
      <c r="AE56" s="4" t="e">
        <f>#REF!*AC56</f>
        <v>#REF!</v>
      </c>
      <c r="AF56" s="6">
        <f t="shared" si="276"/>
        <v>50.691999999999993</v>
      </c>
      <c r="AG56" s="7">
        <f t="shared" si="277"/>
        <v>321.78399999999999</v>
      </c>
      <c r="AH56" s="156"/>
      <c r="AI56" s="4">
        <v>0</v>
      </c>
      <c r="AJ56" s="4"/>
      <c r="AK56" s="4">
        <f t="shared" si="278"/>
        <v>0</v>
      </c>
      <c r="AL56" s="4">
        <v>0</v>
      </c>
      <c r="AM56" s="4">
        <v>0</v>
      </c>
      <c r="AN56" s="6">
        <f t="shared" si="279"/>
        <v>0</v>
      </c>
      <c r="AO56" s="159">
        <v>0</v>
      </c>
      <c r="AP56" s="4">
        <v>0</v>
      </c>
      <c r="AQ56" s="4">
        <f>AP56*1.193</f>
        <v>0</v>
      </c>
      <c r="AR56" s="6">
        <f t="shared" si="280"/>
        <v>0</v>
      </c>
      <c r="AS56" s="7">
        <f t="shared" si="281"/>
        <v>0</v>
      </c>
      <c r="AT56" s="156">
        <v>15</v>
      </c>
      <c r="AU56" s="4">
        <v>1.62</v>
      </c>
      <c r="AV56" s="4">
        <v>4.71</v>
      </c>
      <c r="AW56" s="4">
        <f t="shared" si="282"/>
        <v>24.3</v>
      </c>
      <c r="AX56" s="6">
        <f t="shared" si="283"/>
        <v>70.650000000000006</v>
      </c>
      <c r="AY56" s="12">
        <v>65</v>
      </c>
      <c r="AZ56" s="4">
        <v>1.1200000000000001</v>
      </c>
      <c r="BA56" s="4">
        <v>68.900000000000006</v>
      </c>
      <c r="BB56" s="4">
        <v>74.900000000000006</v>
      </c>
      <c r="BC56" s="4">
        <v>75</v>
      </c>
      <c r="BD56" s="4">
        <v>121</v>
      </c>
      <c r="BE56" s="4">
        <f t="shared" si="323"/>
        <v>2.4034999999999997</v>
      </c>
      <c r="BF56" s="4">
        <f t="shared" si="284"/>
        <v>72.800000000000011</v>
      </c>
      <c r="BG56" s="6">
        <f t="shared" si="285"/>
        <v>2.64385</v>
      </c>
      <c r="BH56" s="7">
        <f t="shared" si="286"/>
        <v>156.22749999999999</v>
      </c>
      <c r="BI56" s="27"/>
      <c r="BJ56" s="28"/>
      <c r="BK56" s="29"/>
      <c r="BL56" s="30"/>
      <c r="BM56" s="31"/>
      <c r="BN56" s="28"/>
      <c r="BO56" s="29"/>
      <c r="BP56" s="30"/>
      <c r="BQ56" s="31"/>
      <c r="BR56" s="28"/>
      <c r="BS56" s="29"/>
      <c r="BT56" s="30"/>
      <c r="BU56" s="31"/>
      <c r="BV56" s="28"/>
      <c r="BW56" s="29"/>
      <c r="BX56" s="30"/>
      <c r="BY56" s="31"/>
      <c r="BZ56" s="28"/>
      <c r="CA56" s="29"/>
      <c r="CB56" s="30"/>
      <c r="CD56" s="33">
        <f t="shared" si="287"/>
        <v>0</v>
      </c>
      <c r="CE56" s="17">
        <f t="shared" si="288"/>
        <v>0</v>
      </c>
      <c r="CF56" s="17">
        <f t="shared" si="289"/>
        <v>0</v>
      </c>
      <c r="CG56" s="17">
        <f t="shared" si="290"/>
        <v>0</v>
      </c>
      <c r="CH56" s="17">
        <f t="shared" si="291"/>
        <v>0</v>
      </c>
      <c r="CJ56" s="17">
        <f t="shared" si="292"/>
        <v>0</v>
      </c>
      <c r="CK56" s="17">
        <f t="shared" si="293"/>
        <v>0</v>
      </c>
      <c r="CL56" s="17">
        <f t="shared" si="294"/>
        <v>0</v>
      </c>
      <c r="CM56" s="17">
        <f t="shared" si="295"/>
        <v>0</v>
      </c>
      <c r="CN56" s="17">
        <f t="shared" si="296"/>
        <v>0</v>
      </c>
      <c r="CO56" s="17" t="e">
        <f>#REF!+AG56+AX56+AN56+BH56+#REF!+DP56</f>
        <v>#REF!</v>
      </c>
      <c r="CP56" s="17" t="e">
        <f>CO56*1.258</f>
        <v>#REF!</v>
      </c>
      <c r="CQ56" s="17">
        <f t="shared" si="36"/>
        <v>622.31149999999991</v>
      </c>
      <c r="CR56" s="17">
        <f t="shared" si="37"/>
        <v>631.68514999999991</v>
      </c>
      <c r="CS56" s="17">
        <f t="shared" si="38"/>
        <v>646.10614999999996</v>
      </c>
      <c r="CT56" s="17">
        <f t="shared" si="39"/>
        <v>646.34649999999988</v>
      </c>
      <c r="CU56" s="17">
        <f t="shared" si="40"/>
        <v>756.90749999999991</v>
      </c>
      <c r="CV56" s="17">
        <f t="shared" si="297"/>
        <v>901.47683249999989</v>
      </c>
      <c r="CW56" s="17">
        <f t="shared" si="41"/>
        <v>40.262</v>
      </c>
      <c r="CX56" s="17">
        <f t="shared" si="298"/>
        <v>25.8066</v>
      </c>
      <c r="CY56" s="33"/>
      <c r="CZ56" s="33"/>
      <c r="DA56" s="17"/>
      <c r="DB56" s="17"/>
      <c r="DC56" s="17"/>
      <c r="DD56" s="15">
        <f t="shared" si="299"/>
        <v>94.65927916666665</v>
      </c>
      <c r="DE56" s="15">
        <f t="shared" si="300"/>
        <v>92.114122368421036</v>
      </c>
      <c r="DF56" s="15">
        <f t="shared" si="301"/>
        <v>89.823481249999986</v>
      </c>
      <c r="DG56" s="15">
        <f t="shared" si="302"/>
        <v>87.750996428571426</v>
      </c>
      <c r="DH56" s="15">
        <f t="shared" si="303"/>
        <v>72.678379545454547</v>
      </c>
      <c r="DI56" s="15"/>
      <c r="DJ56" s="15"/>
      <c r="DK56" s="15"/>
      <c r="DL56" s="15"/>
      <c r="DM56" s="15"/>
      <c r="DO56" s="17"/>
      <c r="DP56" s="17">
        <v>3.4</v>
      </c>
      <c r="DQ56" s="32">
        <v>119.1</v>
      </c>
      <c r="DR56" s="32">
        <f t="shared" si="304"/>
        <v>321.8415491666666</v>
      </c>
      <c r="DS56" s="32">
        <f t="shared" si="305"/>
        <v>313.1880160526315</v>
      </c>
      <c r="DT56" s="32">
        <f t="shared" si="306"/>
        <v>305.39983624999996</v>
      </c>
      <c r="DU56" s="32">
        <f t="shared" si="307"/>
        <v>298.35338785714282</v>
      </c>
      <c r="DV56" s="32">
        <f t="shared" si="308"/>
        <v>247.10649045454545</v>
      </c>
      <c r="DW56" s="32">
        <v>51</v>
      </c>
      <c r="DX56" s="32">
        <f t="shared" si="309"/>
        <v>4827.623237499999</v>
      </c>
      <c r="DY56" s="32">
        <f t="shared" si="310"/>
        <v>4697.8202407894732</v>
      </c>
      <c r="DZ56" s="32">
        <f t="shared" si="311"/>
        <v>4580.9975437499997</v>
      </c>
      <c r="EA56" s="32">
        <f t="shared" si="312"/>
        <v>4475.3008178571426</v>
      </c>
      <c r="EB56" s="32">
        <f t="shared" si="313"/>
        <v>3706.5973568181821</v>
      </c>
      <c r="ED56" s="15">
        <f t="shared" si="314"/>
        <v>1703.8670249999998</v>
      </c>
      <c r="EE56" s="15">
        <f t="shared" si="315"/>
        <v>1750.1683249999996</v>
      </c>
      <c r="EF56" s="15">
        <f t="shared" si="316"/>
        <v>1796.4696249999997</v>
      </c>
      <c r="EG56" s="15">
        <f t="shared" si="317"/>
        <v>1842.770925</v>
      </c>
      <c r="EH56" s="15">
        <f t="shared" si="318"/>
        <v>2398.3865249999999</v>
      </c>
      <c r="EI56" s="34"/>
      <c r="EJ56" s="35">
        <f t="shared" si="319"/>
        <v>3661.7904375000003</v>
      </c>
      <c r="EK56" s="35">
        <f t="shared" si="320"/>
        <v>2972.4639642857142</v>
      </c>
      <c r="EL56" s="35"/>
      <c r="EM56" s="35"/>
      <c r="EN56" s="15">
        <f t="shared" si="64"/>
        <v>74.83486111111111</v>
      </c>
      <c r="EO56" s="15">
        <f t="shared" si="73"/>
        <v>80.099236842105256</v>
      </c>
      <c r="EP56" s="15">
        <f t="shared" si="74"/>
        <v>78.10737499999999</v>
      </c>
      <c r="EQ56" s="15">
        <f t="shared" si="75"/>
        <v>71.799812500000002</v>
      </c>
      <c r="ER56" s="15">
        <f t="shared" si="65"/>
        <v>58.283607142857143</v>
      </c>
      <c r="ES56" s="15"/>
      <c r="ET56" s="15">
        <f t="shared" si="76"/>
        <v>1347.0274999999999</v>
      </c>
      <c r="EU56" s="15">
        <f t="shared" si="77"/>
        <v>1521.8854999999999</v>
      </c>
      <c r="EV56" s="15">
        <f t="shared" si="78"/>
        <v>1562.1474999999998</v>
      </c>
      <c r="EW56" s="15">
        <f t="shared" si="321"/>
        <v>1723.1955</v>
      </c>
      <c r="EX56" s="15">
        <f t="shared" si="322"/>
        <v>2447.9115000000002</v>
      </c>
      <c r="EY56" s="17">
        <f t="shared" si="66"/>
        <v>1347.0274999999999</v>
      </c>
      <c r="EZ56" s="17">
        <f t="shared" si="67"/>
        <v>1396.6631499999999</v>
      </c>
      <c r="FA56" s="17">
        <f t="shared" si="68"/>
        <v>1451.3461499999999</v>
      </c>
      <c r="FB56" s="17">
        <f t="shared" si="69"/>
        <v>1612.6344999999999</v>
      </c>
      <c r="FC56" s="17">
        <f t="shared" si="70"/>
        <v>2447.9114999999997</v>
      </c>
      <c r="FE56" s="17"/>
      <c r="FF56" s="17"/>
      <c r="FG56" s="17"/>
      <c r="FH56" s="17"/>
      <c r="FI56" s="17"/>
    </row>
    <row r="57" spans="1:165">
      <c r="A57" s="48">
        <v>6</v>
      </c>
      <c r="B57" s="19" t="s">
        <v>63</v>
      </c>
      <c r="C57" s="23">
        <v>18</v>
      </c>
      <c r="D57" s="24">
        <v>19</v>
      </c>
      <c r="E57" s="24">
        <v>20</v>
      </c>
      <c r="F57" s="24">
        <v>21</v>
      </c>
      <c r="G57" s="25">
        <v>33</v>
      </c>
      <c r="H57" s="26"/>
      <c r="I57" s="26">
        <f t="shared" si="201"/>
        <v>0</v>
      </c>
      <c r="J57" s="4">
        <f t="shared" si="264"/>
        <v>0</v>
      </c>
      <c r="K57" s="4">
        <f t="shared" si="265"/>
        <v>0</v>
      </c>
      <c r="L57" s="4">
        <f t="shared" si="266"/>
        <v>0</v>
      </c>
      <c r="M57" s="4">
        <f t="shared" si="267"/>
        <v>0</v>
      </c>
      <c r="N57" s="6">
        <f t="shared" si="268"/>
        <v>0</v>
      </c>
      <c r="O57" s="12">
        <v>0</v>
      </c>
      <c r="P57" s="4">
        <f>O57*1</f>
        <v>0</v>
      </c>
      <c r="Q57" s="4">
        <f t="shared" si="6"/>
        <v>0</v>
      </c>
      <c r="R57" s="4">
        <f t="shared" si="269"/>
        <v>0</v>
      </c>
      <c r="S57" s="4">
        <f t="shared" si="270"/>
        <v>0</v>
      </c>
      <c r="T57" s="4">
        <f t="shared" si="271"/>
        <v>0</v>
      </c>
      <c r="U57" s="4">
        <f t="shared" si="272"/>
        <v>0</v>
      </c>
      <c r="V57" s="7">
        <f t="shared" si="273"/>
        <v>0</v>
      </c>
      <c r="W57" s="156">
        <v>8.1999999999999993</v>
      </c>
      <c r="X57" s="4">
        <v>4.91</v>
      </c>
      <c r="Y57" s="4">
        <f t="shared" si="274"/>
        <v>40.262</v>
      </c>
      <c r="Z57" s="156">
        <v>15</v>
      </c>
      <c r="AA57" s="4">
        <v>4.91</v>
      </c>
      <c r="AB57" s="157">
        <f t="shared" si="275"/>
        <v>73.650000000000006</v>
      </c>
      <c r="AC57" s="12">
        <v>7.3</v>
      </c>
      <c r="AD57" s="4">
        <v>44.08</v>
      </c>
      <c r="AE57" s="4" t="e">
        <f>#REF!*AC57</f>
        <v>#REF!</v>
      </c>
      <c r="AF57" s="6">
        <f t="shared" si="276"/>
        <v>50.691999999999993</v>
      </c>
      <c r="AG57" s="7">
        <f t="shared" si="277"/>
        <v>321.78399999999999</v>
      </c>
      <c r="AH57" s="156"/>
      <c r="AI57" s="4">
        <v>0</v>
      </c>
      <c r="AJ57" s="4"/>
      <c r="AK57" s="4">
        <f t="shared" si="278"/>
        <v>0</v>
      </c>
      <c r="AL57" s="4">
        <v>0</v>
      </c>
      <c r="AM57" s="4">
        <v>0</v>
      </c>
      <c r="AN57" s="6">
        <f t="shared" si="279"/>
        <v>0</v>
      </c>
      <c r="AO57" s="159">
        <v>0.1666</v>
      </c>
      <c r="AP57" s="4">
        <v>0</v>
      </c>
      <c r="AQ57" s="4">
        <v>234</v>
      </c>
      <c r="AR57" s="6">
        <f t="shared" si="280"/>
        <v>257.40000000000003</v>
      </c>
      <c r="AS57" s="7">
        <f t="shared" si="281"/>
        <v>38.984400000000001</v>
      </c>
      <c r="AT57" s="156">
        <v>15</v>
      </c>
      <c r="AU57" s="4">
        <v>1.62</v>
      </c>
      <c r="AV57" s="4">
        <v>4.71</v>
      </c>
      <c r="AW57" s="4">
        <f t="shared" si="282"/>
        <v>24.3</v>
      </c>
      <c r="AX57" s="6">
        <f t="shared" si="283"/>
        <v>70.650000000000006</v>
      </c>
      <c r="AY57" s="12">
        <v>65</v>
      </c>
      <c r="AZ57" s="4">
        <v>1.1200000000000001</v>
      </c>
      <c r="BA57" s="4">
        <v>68.900000000000006</v>
      </c>
      <c r="BB57" s="4">
        <v>74.900000000000006</v>
      </c>
      <c r="BC57" s="4">
        <v>75</v>
      </c>
      <c r="BD57" s="4">
        <v>121</v>
      </c>
      <c r="BE57" s="4">
        <f t="shared" si="323"/>
        <v>2.4034999999999997</v>
      </c>
      <c r="BF57" s="4">
        <f t="shared" si="284"/>
        <v>72.800000000000011</v>
      </c>
      <c r="BG57" s="6">
        <f t="shared" si="285"/>
        <v>2.64385</v>
      </c>
      <c r="BH57" s="7">
        <f t="shared" si="286"/>
        <v>156.22749999999999</v>
      </c>
      <c r="BI57" s="27"/>
      <c r="BJ57" s="28"/>
      <c r="BK57" s="29"/>
      <c r="BL57" s="30"/>
      <c r="BM57" s="31"/>
      <c r="BN57" s="28"/>
      <c r="BO57" s="29"/>
      <c r="BP57" s="30"/>
      <c r="BQ57" s="31"/>
      <c r="BR57" s="28"/>
      <c r="BS57" s="29"/>
      <c r="BT57" s="30"/>
      <c r="BU57" s="31"/>
      <c r="BV57" s="28"/>
      <c r="BW57" s="29"/>
      <c r="BX57" s="30"/>
      <c r="BY57" s="31"/>
      <c r="BZ57" s="28"/>
      <c r="CA57" s="29"/>
      <c r="CB57" s="30"/>
      <c r="CD57" s="33">
        <f t="shared" si="287"/>
        <v>194.922</v>
      </c>
      <c r="CE57" s="17">
        <f t="shared" si="288"/>
        <v>155.9376</v>
      </c>
      <c r="CF57" s="17">
        <f t="shared" si="289"/>
        <v>116.95320000000001</v>
      </c>
      <c r="CG57" s="17">
        <f t="shared" si="290"/>
        <v>77.968800000000002</v>
      </c>
      <c r="CH57" s="17">
        <f t="shared" si="291"/>
        <v>38.984400000000001</v>
      </c>
      <c r="CJ57" s="17">
        <f t="shared" si="292"/>
        <v>2.1657999999999999</v>
      </c>
      <c r="CK57" s="17">
        <f t="shared" si="293"/>
        <v>2.0518105263157893</v>
      </c>
      <c r="CL57" s="17">
        <f t="shared" si="294"/>
        <v>1.94922</v>
      </c>
      <c r="CM57" s="17">
        <f t="shared" si="295"/>
        <v>1.8564000000000001</v>
      </c>
      <c r="CN57" s="17">
        <f t="shared" si="296"/>
        <v>1.1813454545454545</v>
      </c>
      <c r="CO57" s="17" t="e">
        <f>#REF!+AG57+AX57+AN57+BH57+#REF!+DP57</f>
        <v>#REF!</v>
      </c>
      <c r="CP57" s="17" t="e">
        <f>CO57*1.24</f>
        <v>#REF!</v>
      </c>
      <c r="CQ57" s="17">
        <f t="shared" si="36"/>
        <v>661.29589999999996</v>
      </c>
      <c r="CR57" s="17">
        <f t="shared" si="37"/>
        <v>670.66954999999996</v>
      </c>
      <c r="CS57" s="17">
        <f t="shared" si="38"/>
        <v>685.09055000000001</v>
      </c>
      <c r="CT57" s="17">
        <f t="shared" si="39"/>
        <v>685.33089999999993</v>
      </c>
      <c r="CU57" s="17">
        <f t="shared" si="40"/>
        <v>795.89189999999996</v>
      </c>
      <c r="CV57" s="17">
        <f t="shared" si="297"/>
        <v>939.94833389999985</v>
      </c>
      <c r="CW57" s="17">
        <f t="shared" si="41"/>
        <v>40.262</v>
      </c>
      <c r="CX57" s="17">
        <f t="shared" si="298"/>
        <v>0</v>
      </c>
      <c r="CY57" s="33"/>
      <c r="CZ57" s="33"/>
      <c r="DA57" s="17"/>
      <c r="DB57" s="17"/>
      <c r="DC57" s="17"/>
      <c r="DD57" s="15">
        <f t="shared" si="299"/>
        <v>97.149949166666659</v>
      </c>
      <c r="DE57" s="15">
        <f t="shared" si="300"/>
        <v>94.473704473684194</v>
      </c>
      <c r="DF57" s="15">
        <f t="shared" si="301"/>
        <v>92.065084249999998</v>
      </c>
      <c r="DG57" s="15">
        <f t="shared" si="302"/>
        <v>89.885856428571415</v>
      </c>
      <c r="DH57" s="15">
        <f t="shared" si="303"/>
        <v>74.036926818181811</v>
      </c>
      <c r="DI57" s="15"/>
      <c r="DJ57" s="15"/>
      <c r="DK57" s="15"/>
      <c r="DL57" s="15"/>
      <c r="DM57" s="15"/>
      <c r="DO57" s="17"/>
      <c r="DP57" s="17">
        <v>3.2</v>
      </c>
      <c r="DQ57" s="32">
        <v>118.1</v>
      </c>
      <c r="DR57" s="32">
        <f t="shared" si="304"/>
        <v>310.87983733333334</v>
      </c>
      <c r="DS57" s="32">
        <f t="shared" si="305"/>
        <v>302.31585431578941</v>
      </c>
      <c r="DT57" s="32">
        <f t="shared" si="306"/>
        <v>294.60826960000003</v>
      </c>
      <c r="DU57" s="32">
        <f t="shared" si="307"/>
        <v>287.63474057142855</v>
      </c>
      <c r="DV57" s="32">
        <f t="shared" si="308"/>
        <v>236.91816581818182</v>
      </c>
      <c r="DW57" s="32">
        <v>81</v>
      </c>
      <c r="DX57" s="32">
        <f t="shared" si="309"/>
        <v>7869.1458824999991</v>
      </c>
      <c r="DY57" s="32">
        <f t="shared" si="310"/>
        <v>7652.3700623684199</v>
      </c>
      <c r="DZ57" s="32">
        <f t="shared" si="311"/>
        <v>7457.2718242499996</v>
      </c>
      <c r="EA57" s="32">
        <f t="shared" si="312"/>
        <v>7280.754370714285</v>
      </c>
      <c r="EB57" s="32">
        <f t="shared" si="313"/>
        <v>5996.9910722727263</v>
      </c>
      <c r="ED57" s="15">
        <f t="shared" si="314"/>
        <v>1748.6990849999997</v>
      </c>
      <c r="EE57" s="15">
        <f t="shared" si="315"/>
        <v>1795.0003849999996</v>
      </c>
      <c r="EF57" s="15">
        <f t="shared" si="316"/>
        <v>1841.3016849999999</v>
      </c>
      <c r="EG57" s="15">
        <f t="shared" si="317"/>
        <v>1887.6029849999998</v>
      </c>
      <c r="EH57" s="15">
        <f t="shared" si="318"/>
        <v>2443.2185849999996</v>
      </c>
      <c r="EI57" s="34"/>
      <c r="EJ57" s="35">
        <f t="shared" si="319"/>
        <v>5947.3571624999995</v>
      </c>
      <c r="EK57" s="35">
        <f t="shared" si="320"/>
        <v>4796.1563785714279</v>
      </c>
      <c r="EL57" s="35"/>
      <c r="EM57" s="35"/>
      <c r="EN57" s="15">
        <f t="shared" si="64"/>
        <v>77.0006611111111</v>
      </c>
      <c r="EO57" s="15">
        <f t="shared" si="73"/>
        <v>82.151047368421047</v>
      </c>
      <c r="EP57" s="15">
        <f t="shared" si="74"/>
        <v>80.056595000000002</v>
      </c>
      <c r="EQ57" s="15">
        <f t="shared" si="75"/>
        <v>73.424162499999994</v>
      </c>
      <c r="ER57" s="15">
        <f t="shared" si="65"/>
        <v>59.21180714285714</v>
      </c>
      <c r="ES57" s="15"/>
      <c r="ET57" s="15">
        <f t="shared" si="76"/>
        <v>1386.0118999999997</v>
      </c>
      <c r="EU57" s="15">
        <f t="shared" si="77"/>
        <v>1560.8698999999999</v>
      </c>
      <c r="EV57" s="15">
        <f t="shared" si="78"/>
        <v>1601.1319000000001</v>
      </c>
      <c r="EW57" s="15">
        <f t="shared" si="321"/>
        <v>1762.1798999999999</v>
      </c>
      <c r="EX57" s="15">
        <f t="shared" si="322"/>
        <v>2486.8959</v>
      </c>
      <c r="EY57" s="17">
        <f t="shared" si="66"/>
        <v>1386.0118999999997</v>
      </c>
      <c r="EZ57" s="17">
        <f t="shared" si="67"/>
        <v>1435.6475500000001</v>
      </c>
      <c r="FA57" s="17">
        <f t="shared" si="68"/>
        <v>1490.3305500000001</v>
      </c>
      <c r="FB57" s="17">
        <f t="shared" si="69"/>
        <v>1651.6188999999999</v>
      </c>
      <c r="FC57" s="17">
        <f t="shared" si="70"/>
        <v>2486.8959</v>
      </c>
      <c r="FE57" s="17"/>
      <c r="FF57" s="17"/>
      <c r="FG57" s="17"/>
      <c r="FH57" s="17"/>
      <c r="FI57" s="17"/>
    </row>
    <row r="58" spans="1:165">
      <c r="A58" s="48">
        <v>7</v>
      </c>
      <c r="B58" s="19" t="s">
        <v>64</v>
      </c>
      <c r="C58" s="23">
        <v>18</v>
      </c>
      <c r="D58" s="24">
        <v>19</v>
      </c>
      <c r="E58" s="24">
        <v>20</v>
      </c>
      <c r="F58" s="24">
        <v>21</v>
      </c>
      <c r="G58" s="25">
        <v>33</v>
      </c>
      <c r="H58" s="26"/>
      <c r="I58" s="26">
        <f t="shared" si="201"/>
        <v>0</v>
      </c>
      <c r="J58" s="4">
        <f t="shared" si="264"/>
        <v>0</v>
      </c>
      <c r="K58" s="4">
        <f t="shared" si="265"/>
        <v>0</v>
      </c>
      <c r="L58" s="4">
        <f t="shared" si="266"/>
        <v>0</v>
      </c>
      <c r="M58" s="4">
        <f t="shared" si="267"/>
        <v>0</v>
      </c>
      <c r="N58" s="6">
        <f t="shared" si="268"/>
        <v>0</v>
      </c>
      <c r="O58" s="12">
        <v>0</v>
      </c>
      <c r="P58" s="4">
        <f>O58*1</f>
        <v>0</v>
      </c>
      <c r="Q58" s="4">
        <f t="shared" si="6"/>
        <v>0</v>
      </c>
      <c r="R58" s="4">
        <f t="shared" si="269"/>
        <v>0</v>
      </c>
      <c r="S58" s="4">
        <f t="shared" si="270"/>
        <v>0</v>
      </c>
      <c r="T58" s="4">
        <f t="shared" si="271"/>
        <v>0</v>
      </c>
      <c r="U58" s="4">
        <f t="shared" si="272"/>
        <v>0</v>
      </c>
      <c r="V58" s="7">
        <f t="shared" si="273"/>
        <v>0</v>
      </c>
      <c r="W58" s="156">
        <v>8.1999999999999993</v>
      </c>
      <c r="X58" s="4">
        <v>4.91</v>
      </c>
      <c r="Y58" s="4">
        <f t="shared" si="274"/>
        <v>40.262</v>
      </c>
      <c r="Z58" s="156">
        <v>15</v>
      </c>
      <c r="AA58" s="4">
        <v>4.91</v>
      </c>
      <c r="AB58" s="157">
        <f t="shared" si="275"/>
        <v>73.650000000000006</v>
      </c>
      <c r="AC58" s="12">
        <v>7.3</v>
      </c>
      <c r="AD58" s="4">
        <v>44.08</v>
      </c>
      <c r="AE58" s="4" t="e">
        <f>#REF!*AC58</f>
        <v>#REF!</v>
      </c>
      <c r="AF58" s="6">
        <f t="shared" si="276"/>
        <v>50.691999999999993</v>
      </c>
      <c r="AG58" s="7">
        <f t="shared" si="277"/>
        <v>321.78399999999999</v>
      </c>
      <c r="AH58" s="156"/>
      <c r="AI58" s="4">
        <v>0</v>
      </c>
      <c r="AJ58" s="4"/>
      <c r="AK58" s="4">
        <f t="shared" si="278"/>
        <v>0</v>
      </c>
      <c r="AL58" s="4">
        <v>0</v>
      </c>
      <c r="AM58" s="4">
        <v>0</v>
      </c>
      <c r="AN58" s="6">
        <f t="shared" si="279"/>
        <v>0</v>
      </c>
      <c r="AO58" s="159">
        <v>0</v>
      </c>
      <c r="AP58" s="4">
        <v>0</v>
      </c>
      <c r="AQ58" s="4">
        <f>AP58*1.193</f>
        <v>0</v>
      </c>
      <c r="AR58" s="6">
        <f t="shared" si="280"/>
        <v>0</v>
      </c>
      <c r="AS58" s="7">
        <f t="shared" si="281"/>
        <v>0</v>
      </c>
      <c r="AT58" s="156">
        <v>15</v>
      </c>
      <c r="AU58" s="4">
        <v>1.62</v>
      </c>
      <c r="AV58" s="4">
        <v>4.71</v>
      </c>
      <c r="AW58" s="4">
        <f t="shared" si="282"/>
        <v>24.3</v>
      </c>
      <c r="AX58" s="6">
        <f t="shared" si="283"/>
        <v>70.650000000000006</v>
      </c>
      <c r="AY58" s="12">
        <v>65</v>
      </c>
      <c r="AZ58" s="4">
        <v>1.1200000000000001</v>
      </c>
      <c r="BA58" s="4">
        <v>68.900000000000006</v>
      </c>
      <c r="BB58" s="4">
        <v>74.900000000000006</v>
      </c>
      <c r="BC58" s="4">
        <v>75</v>
      </c>
      <c r="BD58" s="4">
        <v>121</v>
      </c>
      <c r="BE58" s="4">
        <f t="shared" si="323"/>
        <v>2.4034999999999997</v>
      </c>
      <c r="BF58" s="4">
        <f t="shared" si="284"/>
        <v>72.800000000000011</v>
      </c>
      <c r="BG58" s="6">
        <f t="shared" si="285"/>
        <v>2.64385</v>
      </c>
      <c r="BH58" s="7">
        <f t="shared" si="286"/>
        <v>156.22749999999999</v>
      </c>
      <c r="BI58" s="27"/>
      <c r="BJ58" s="28"/>
      <c r="BK58" s="29"/>
      <c r="BL58" s="30"/>
      <c r="BM58" s="31"/>
      <c r="BN58" s="28"/>
      <c r="BO58" s="29"/>
      <c r="BP58" s="30"/>
      <c r="BQ58" s="31"/>
      <c r="BR58" s="28"/>
      <c r="BS58" s="29"/>
      <c r="BT58" s="30"/>
      <c r="BU58" s="31"/>
      <c r="BV58" s="28"/>
      <c r="BW58" s="29"/>
      <c r="BX58" s="30"/>
      <c r="BY58" s="31"/>
      <c r="BZ58" s="28"/>
      <c r="CA58" s="29"/>
      <c r="CB58" s="30"/>
      <c r="CD58" s="33">
        <f t="shared" si="287"/>
        <v>0</v>
      </c>
      <c r="CE58" s="17">
        <f t="shared" si="288"/>
        <v>0</v>
      </c>
      <c r="CF58" s="17">
        <f t="shared" si="289"/>
        <v>0</v>
      </c>
      <c r="CG58" s="17">
        <f t="shared" si="290"/>
        <v>0</v>
      </c>
      <c r="CH58" s="17">
        <f t="shared" si="291"/>
        <v>0</v>
      </c>
      <c r="CJ58" s="17">
        <f t="shared" si="292"/>
        <v>0</v>
      </c>
      <c r="CK58" s="17">
        <f t="shared" si="293"/>
        <v>0</v>
      </c>
      <c r="CL58" s="17">
        <f t="shared" si="294"/>
        <v>0</v>
      </c>
      <c r="CM58" s="17">
        <f t="shared" si="295"/>
        <v>0</v>
      </c>
      <c r="CN58" s="17">
        <f t="shared" si="296"/>
        <v>0</v>
      </c>
      <c r="CO58" s="17" t="e">
        <f>#REF!+AG58+AX58+AN58+BH58+#REF!+DP58</f>
        <v>#REF!</v>
      </c>
      <c r="CP58" s="17" t="e">
        <f t="shared" ref="CP58:CP63" si="324">CO58*1.258</f>
        <v>#REF!</v>
      </c>
      <c r="CQ58" s="17">
        <f t="shared" si="36"/>
        <v>622.31149999999991</v>
      </c>
      <c r="CR58" s="17">
        <f t="shared" si="37"/>
        <v>631.68514999999991</v>
      </c>
      <c r="CS58" s="17">
        <f t="shared" si="38"/>
        <v>646.10614999999996</v>
      </c>
      <c r="CT58" s="17">
        <f t="shared" si="39"/>
        <v>646.34649999999988</v>
      </c>
      <c r="CU58" s="17">
        <f t="shared" si="40"/>
        <v>756.90749999999991</v>
      </c>
      <c r="CV58" s="17">
        <f t="shared" si="297"/>
        <v>900.71992499999988</v>
      </c>
      <c r="CW58" s="17">
        <f t="shared" si="41"/>
        <v>40.262</v>
      </c>
      <c r="CX58" s="17">
        <f t="shared" si="298"/>
        <v>0</v>
      </c>
      <c r="CY58" s="33"/>
      <c r="CZ58" s="33"/>
      <c r="DA58" s="17"/>
      <c r="DB58" s="17"/>
      <c r="DC58" s="17"/>
      <c r="DD58" s="15">
        <f t="shared" si="299"/>
        <v>94.65927916666665</v>
      </c>
      <c r="DE58" s="15">
        <f t="shared" si="300"/>
        <v>92.114122368421036</v>
      </c>
      <c r="DF58" s="15">
        <f t="shared" si="301"/>
        <v>89.823481249999986</v>
      </c>
      <c r="DG58" s="15">
        <f t="shared" si="302"/>
        <v>87.750996428571426</v>
      </c>
      <c r="DH58" s="15">
        <f t="shared" si="303"/>
        <v>72.678379545454547</v>
      </c>
      <c r="DI58" s="15"/>
      <c r="DJ58" s="15"/>
      <c r="DK58" s="15"/>
      <c r="DL58" s="15"/>
      <c r="DM58" s="15"/>
      <c r="DO58" s="17"/>
      <c r="DP58" s="17">
        <v>2.1</v>
      </c>
      <c r="DQ58" s="32">
        <v>119</v>
      </c>
      <c r="DR58" s="32">
        <f t="shared" si="304"/>
        <v>198.78448624999999</v>
      </c>
      <c r="DS58" s="32">
        <f t="shared" si="305"/>
        <v>193.43965697368418</v>
      </c>
      <c r="DT58" s="32">
        <f t="shared" si="306"/>
        <v>188.62931062499999</v>
      </c>
      <c r="DU58" s="32">
        <f t="shared" si="307"/>
        <v>184.27709250000001</v>
      </c>
      <c r="DV58" s="32">
        <f t="shared" si="308"/>
        <v>152.62459704545455</v>
      </c>
      <c r="DW58" s="32">
        <v>170</v>
      </c>
      <c r="DX58" s="32">
        <f t="shared" si="309"/>
        <v>16092.077458333331</v>
      </c>
      <c r="DY58" s="32">
        <f t="shared" si="310"/>
        <v>15659.400802631577</v>
      </c>
      <c r="DZ58" s="32">
        <f t="shared" si="311"/>
        <v>15269.991812499997</v>
      </c>
      <c r="EA58" s="32">
        <f t="shared" si="312"/>
        <v>14917.669392857142</v>
      </c>
      <c r="EB58" s="32">
        <f t="shared" si="313"/>
        <v>12355.324522727273</v>
      </c>
      <c r="ED58" s="15">
        <f t="shared" si="314"/>
        <v>1703.8670249999998</v>
      </c>
      <c r="EE58" s="15">
        <f t="shared" si="315"/>
        <v>1750.1683249999996</v>
      </c>
      <c r="EF58" s="15">
        <f t="shared" si="316"/>
        <v>1796.4696249999997</v>
      </c>
      <c r="EG58" s="15">
        <f t="shared" si="317"/>
        <v>1842.770925</v>
      </c>
      <c r="EH58" s="15">
        <f t="shared" si="318"/>
        <v>2398.3865249999999</v>
      </c>
      <c r="EI58" s="34"/>
      <c r="EJ58" s="35">
        <f t="shared" si="319"/>
        <v>12205.968124999999</v>
      </c>
      <c r="EK58" s="35">
        <f t="shared" si="320"/>
        <v>9908.2132142857135</v>
      </c>
      <c r="EL58" s="35"/>
      <c r="EM58" s="35"/>
      <c r="EN58" s="15">
        <f t="shared" si="64"/>
        <v>74.83486111111111</v>
      </c>
      <c r="EO58" s="15">
        <f t="shared" si="73"/>
        <v>80.099236842105256</v>
      </c>
      <c r="EP58" s="15">
        <f t="shared" si="74"/>
        <v>78.10737499999999</v>
      </c>
      <c r="EQ58" s="15">
        <f t="shared" si="75"/>
        <v>71.799812500000002</v>
      </c>
      <c r="ER58" s="15">
        <f t="shared" si="65"/>
        <v>58.283607142857143</v>
      </c>
      <c r="ES58" s="15"/>
      <c r="ET58" s="15">
        <f t="shared" si="76"/>
        <v>1347.0274999999999</v>
      </c>
      <c r="EU58" s="15">
        <f t="shared" si="77"/>
        <v>1521.8854999999999</v>
      </c>
      <c r="EV58" s="15">
        <f t="shared" si="78"/>
        <v>1562.1474999999998</v>
      </c>
      <c r="EW58" s="15">
        <f t="shared" si="321"/>
        <v>1723.1955</v>
      </c>
      <c r="EX58" s="15">
        <f t="shared" si="322"/>
        <v>2447.9115000000002</v>
      </c>
      <c r="EY58" s="17">
        <f t="shared" si="66"/>
        <v>1347.0274999999999</v>
      </c>
      <c r="EZ58" s="17">
        <f t="shared" si="67"/>
        <v>1396.6631499999999</v>
      </c>
      <c r="FA58" s="17">
        <f t="shared" si="68"/>
        <v>1451.3461499999999</v>
      </c>
      <c r="FB58" s="17">
        <f t="shared" si="69"/>
        <v>1612.6344999999999</v>
      </c>
      <c r="FC58" s="17">
        <f t="shared" si="70"/>
        <v>2447.9114999999997</v>
      </c>
      <c r="FE58" s="17"/>
      <c r="FF58" s="17"/>
      <c r="FG58" s="17"/>
      <c r="FH58" s="17"/>
      <c r="FI58" s="17"/>
    </row>
    <row r="59" spans="1:165">
      <c r="A59" s="48">
        <v>8</v>
      </c>
      <c r="B59" s="19" t="s">
        <v>65</v>
      </c>
      <c r="C59" s="23">
        <v>18</v>
      </c>
      <c r="D59" s="24">
        <v>19</v>
      </c>
      <c r="E59" s="24">
        <v>20</v>
      </c>
      <c r="F59" s="24">
        <v>21</v>
      </c>
      <c r="G59" s="25">
        <v>33</v>
      </c>
      <c r="H59" s="26"/>
      <c r="I59" s="26">
        <f t="shared" si="201"/>
        <v>0</v>
      </c>
      <c r="J59" s="4">
        <f t="shared" si="264"/>
        <v>0</v>
      </c>
      <c r="K59" s="4">
        <f t="shared" si="265"/>
        <v>0</v>
      </c>
      <c r="L59" s="4">
        <f t="shared" si="266"/>
        <v>0</v>
      </c>
      <c r="M59" s="4">
        <f t="shared" si="267"/>
        <v>0</v>
      </c>
      <c r="N59" s="6">
        <f t="shared" si="268"/>
        <v>0</v>
      </c>
      <c r="O59" s="154">
        <v>1.4999999999999999E-2</v>
      </c>
      <c r="P59" s="4">
        <v>1720.44</v>
      </c>
      <c r="Q59" s="4">
        <f t="shared" si="6"/>
        <v>1961.3016</v>
      </c>
      <c r="R59" s="4">
        <f t="shared" si="269"/>
        <v>464.5188</v>
      </c>
      <c r="S59" s="4">
        <f t="shared" si="270"/>
        <v>490.3254</v>
      </c>
      <c r="T59" s="4">
        <f t="shared" si="271"/>
        <v>516.13199999999995</v>
      </c>
      <c r="U59" s="4">
        <f t="shared" si="272"/>
        <v>541.93859999999995</v>
      </c>
      <c r="V59" s="7">
        <f t="shared" si="273"/>
        <v>851.61779999999999</v>
      </c>
      <c r="W59" s="156">
        <v>8.1999999999999993</v>
      </c>
      <c r="X59" s="4">
        <v>4.91</v>
      </c>
      <c r="Y59" s="4">
        <f t="shared" si="274"/>
        <v>40.262</v>
      </c>
      <c r="Z59" s="156">
        <v>15</v>
      </c>
      <c r="AA59" s="4">
        <v>4.91</v>
      </c>
      <c r="AB59" s="157">
        <f t="shared" si="275"/>
        <v>73.650000000000006</v>
      </c>
      <c r="AC59" s="12">
        <v>7.3</v>
      </c>
      <c r="AD59" s="4">
        <v>44.08</v>
      </c>
      <c r="AE59" s="4" t="e">
        <f>#REF!*AC59</f>
        <v>#REF!</v>
      </c>
      <c r="AF59" s="6">
        <f t="shared" si="276"/>
        <v>50.691999999999993</v>
      </c>
      <c r="AG59" s="7">
        <f t="shared" si="277"/>
        <v>321.78399999999999</v>
      </c>
      <c r="AH59" s="156"/>
      <c r="AI59" s="4">
        <v>0</v>
      </c>
      <c r="AJ59" s="4"/>
      <c r="AK59" s="4">
        <f t="shared" si="278"/>
        <v>0</v>
      </c>
      <c r="AL59" s="4">
        <v>0</v>
      </c>
      <c r="AM59" s="4">
        <v>0</v>
      </c>
      <c r="AN59" s="6">
        <f t="shared" si="279"/>
        <v>0</v>
      </c>
      <c r="AO59" s="159">
        <v>0.1666</v>
      </c>
      <c r="AP59" s="4">
        <v>0</v>
      </c>
      <c r="AQ59" s="4">
        <v>270</v>
      </c>
      <c r="AR59" s="6">
        <f t="shared" si="280"/>
        <v>297</v>
      </c>
      <c r="AS59" s="7">
        <f t="shared" si="281"/>
        <v>44.981999999999999</v>
      </c>
      <c r="AT59" s="156">
        <v>15</v>
      </c>
      <c r="AU59" s="4">
        <v>1.62</v>
      </c>
      <c r="AV59" s="4">
        <v>4.71</v>
      </c>
      <c r="AW59" s="4">
        <f t="shared" si="282"/>
        <v>24.3</v>
      </c>
      <c r="AX59" s="6">
        <f t="shared" si="283"/>
        <v>70.650000000000006</v>
      </c>
      <c r="AY59" s="12">
        <v>65</v>
      </c>
      <c r="AZ59" s="4">
        <v>1.1200000000000001</v>
      </c>
      <c r="BA59" s="4">
        <v>68.900000000000006</v>
      </c>
      <c r="BB59" s="4">
        <v>74.900000000000006</v>
      </c>
      <c r="BC59" s="4">
        <v>75</v>
      </c>
      <c r="BD59" s="4">
        <v>121</v>
      </c>
      <c r="BE59" s="4">
        <f t="shared" si="323"/>
        <v>2.4034999999999997</v>
      </c>
      <c r="BF59" s="4">
        <f t="shared" si="284"/>
        <v>72.800000000000011</v>
      </c>
      <c r="BG59" s="6">
        <f t="shared" si="285"/>
        <v>2.64385</v>
      </c>
      <c r="BH59" s="7">
        <f t="shared" si="286"/>
        <v>156.22749999999999</v>
      </c>
      <c r="BI59" s="27"/>
      <c r="BJ59" s="28"/>
      <c r="BK59" s="29"/>
      <c r="BL59" s="30"/>
      <c r="BM59" s="31"/>
      <c r="BN59" s="28"/>
      <c r="BO59" s="29"/>
      <c r="BP59" s="30"/>
      <c r="BQ59" s="31"/>
      <c r="BR59" s="28"/>
      <c r="BS59" s="29"/>
      <c r="BT59" s="30"/>
      <c r="BU59" s="31"/>
      <c r="BV59" s="28"/>
      <c r="BW59" s="29"/>
      <c r="BX59" s="30"/>
      <c r="BY59" s="31"/>
      <c r="BZ59" s="28"/>
      <c r="CA59" s="29"/>
      <c r="CB59" s="30"/>
      <c r="CD59" s="33">
        <f t="shared" si="287"/>
        <v>224.91</v>
      </c>
      <c r="CE59" s="17">
        <f t="shared" si="288"/>
        <v>179.928</v>
      </c>
      <c r="CF59" s="17">
        <f t="shared" si="289"/>
        <v>134.946</v>
      </c>
      <c r="CG59" s="17">
        <f t="shared" si="290"/>
        <v>89.963999999999999</v>
      </c>
      <c r="CH59" s="17">
        <f t="shared" si="291"/>
        <v>44.981999999999999</v>
      </c>
      <c r="CJ59" s="17">
        <f t="shared" si="292"/>
        <v>2.4990000000000001</v>
      </c>
      <c r="CK59" s="17">
        <f t="shared" si="293"/>
        <v>2.3674736842105264</v>
      </c>
      <c r="CL59" s="17">
        <f t="shared" si="294"/>
        <v>2.2490999999999999</v>
      </c>
      <c r="CM59" s="17">
        <f t="shared" si="295"/>
        <v>2.1419999999999999</v>
      </c>
      <c r="CN59" s="17">
        <f t="shared" si="296"/>
        <v>1.3630909090909091</v>
      </c>
      <c r="CO59" s="17" t="e">
        <f>#REF!+AG59+AX59+AN59+BH59+#REF!+DP59</f>
        <v>#REF!</v>
      </c>
      <c r="CP59" s="17" t="e">
        <f t="shared" si="324"/>
        <v>#REF!</v>
      </c>
      <c r="CQ59" s="17">
        <f t="shared" si="36"/>
        <v>667.29349999999988</v>
      </c>
      <c r="CR59" s="17">
        <f t="shared" si="37"/>
        <v>676.66714999999988</v>
      </c>
      <c r="CS59" s="17">
        <f t="shared" si="38"/>
        <v>691.08814999999993</v>
      </c>
      <c r="CT59" s="17">
        <f t="shared" si="39"/>
        <v>691.32849999999985</v>
      </c>
      <c r="CU59" s="17">
        <f t="shared" si="40"/>
        <v>801.88949999999988</v>
      </c>
      <c r="CV59" s="17">
        <f t="shared" si="297"/>
        <v>958.25795249999976</v>
      </c>
      <c r="CW59" s="17">
        <f t="shared" si="41"/>
        <v>40.262</v>
      </c>
      <c r="CX59" s="17">
        <f t="shared" si="298"/>
        <v>25.8066</v>
      </c>
      <c r="CY59" s="33"/>
      <c r="CZ59" s="33"/>
      <c r="DA59" s="17"/>
      <c r="DB59" s="17"/>
      <c r="DC59" s="17"/>
      <c r="DD59" s="15">
        <f t="shared" si="299"/>
        <v>97.533129166666654</v>
      </c>
      <c r="DE59" s="15">
        <f t="shared" si="300"/>
        <v>94.836717105263133</v>
      </c>
      <c r="DF59" s="15">
        <f t="shared" si="301"/>
        <v>92.409946249999976</v>
      </c>
      <c r="DG59" s="15">
        <f t="shared" si="302"/>
        <v>90.214296428571416</v>
      </c>
      <c r="DH59" s="15">
        <f t="shared" si="303"/>
        <v>74.245934090909074</v>
      </c>
      <c r="DI59" s="15"/>
      <c r="DJ59" s="15"/>
      <c r="DK59" s="15"/>
      <c r="DL59" s="15"/>
      <c r="DM59" s="15"/>
      <c r="DO59" s="17"/>
      <c r="DP59" s="17">
        <v>1.4</v>
      </c>
      <c r="DQ59" s="32">
        <v>119.5</v>
      </c>
      <c r="DR59" s="32">
        <f t="shared" si="304"/>
        <v>136.5463808333333</v>
      </c>
      <c r="DS59" s="32">
        <f t="shared" si="305"/>
        <v>132.77140394736838</v>
      </c>
      <c r="DT59" s="32">
        <f t="shared" si="306"/>
        <v>129.37392474999996</v>
      </c>
      <c r="DU59" s="32">
        <f t="shared" si="307"/>
        <v>126.30001499999997</v>
      </c>
      <c r="DV59" s="32">
        <f t="shared" si="308"/>
        <v>103.9443077272727</v>
      </c>
      <c r="DW59" s="32">
        <v>82</v>
      </c>
      <c r="DX59" s="32">
        <f t="shared" si="309"/>
        <v>7997.7165916666654</v>
      </c>
      <c r="DY59" s="32">
        <f t="shared" si="310"/>
        <v>7776.6108026315769</v>
      </c>
      <c r="DZ59" s="32">
        <f t="shared" si="311"/>
        <v>7577.6155924999985</v>
      </c>
      <c r="EA59" s="32">
        <f t="shared" si="312"/>
        <v>7397.5723071428565</v>
      </c>
      <c r="EB59" s="32">
        <f t="shared" si="313"/>
        <v>6088.1665954545442</v>
      </c>
      <c r="ED59" s="15">
        <f t="shared" si="314"/>
        <v>1755.5963249999998</v>
      </c>
      <c r="EE59" s="15">
        <f t="shared" si="315"/>
        <v>1801.8976249999996</v>
      </c>
      <c r="EF59" s="15">
        <f t="shared" si="316"/>
        <v>1848.1989249999995</v>
      </c>
      <c r="EG59" s="15">
        <f t="shared" si="317"/>
        <v>1894.5002249999998</v>
      </c>
      <c r="EH59" s="15">
        <f t="shared" si="318"/>
        <v>2450.1158249999994</v>
      </c>
      <c r="EI59" s="34"/>
      <c r="EJ59" s="35">
        <f t="shared" si="319"/>
        <v>6041.2731249999997</v>
      </c>
      <c r="EK59" s="35">
        <f t="shared" si="320"/>
        <v>4867.0777857142857</v>
      </c>
      <c r="EL59" s="35"/>
      <c r="EM59" s="35"/>
      <c r="EN59" s="15">
        <f t="shared" si="64"/>
        <v>77.333861111111105</v>
      </c>
      <c r="EO59" s="15">
        <f t="shared" si="73"/>
        <v>82.466710526315779</v>
      </c>
      <c r="EP59" s="15">
        <f t="shared" si="74"/>
        <v>80.356474999999989</v>
      </c>
      <c r="EQ59" s="15">
        <f t="shared" si="75"/>
        <v>73.674062499999991</v>
      </c>
      <c r="ER59" s="15">
        <f t="shared" si="65"/>
        <v>59.354607142857141</v>
      </c>
      <c r="ES59" s="15"/>
      <c r="ET59" s="15">
        <f t="shared" si="76"/>
        <v>1392.0094999999999</v>
      </c>
      <c r="EU59" s="15">
        <f t="shared" si="77"/>
        <v>1566.8674999999998</v>
      </c>
      <c r="EV59" s="15">
        <f t="shared" si="78"/>
        <v>1607.1294999999998</v>
      </c>
      <c r="EW59" s="15">
        <f t="shared" si="321"/>
        <v>1768.1774999999998</v>
      </c>
      <c r="EX59" s="15">
        <f t="shared" si="322"/>
        <v>2492.8935000000001</v>
      </c>
      <c r="EY59" s="17">
        <f t="shared" si="66"/>
        <v>1392.0094999999999</v>
      </c>
      <c r="EZ59" s="17">
        <f t="shared" si="67"/>
        <v>1441.6451499999998</v>
      </c>
      <c r="FA59" s="17">
        <f t="shared" si="68"/>
        <v>1496.3281499999998</v>
      </c>
      <c r="FB59" s="17">
        <f t="shared" si="69"/>
        <v>1657.6164999999999</v>
      </c>
      <c r="FC59" s="17">
        <f t="shared" si="70"/>
        <v>2492.8934999999997</v>
      </c>
      <c r="FE59" s="17"/>
      <c r="FF59" s="17"/>
      <c r="FG59" s="17"/>
      <c r="FH59" s="17"/>
      <c r="FI59" s="17"/>
    </row>
    <row r="60" spans="1:165">
      <c r="A60" s="48">
        <v>9</v>
      </c>
      <c r="B60" s="19" t="s">
        <v>66</v>
      </c>
      <c r="C60" s="23">
        <v>18</v>
      </c>
      <c r="D60" s="24">
        <v>19</v>
      </c>
      <c r="E60" s="24">
        <v>20</v>
      </c>
      <c r="F60" s="24">
        <v>21</v>
      </c>
      <c r="G60" s="25">
        <v>33</v>
      </c>
      <c r="H60" s="26"/>
      <c r="I60" s="26">
        <f t="shared" si="201"/>
        <v>0</v>
      </c>
      <c r="J60" s="4">
        <f t="shared" si="264"/>
        <v>0</v>
      </c>
      <c r="K60" s="4">
        <f t="shared" si="265"/>
        <v>0</v>
      </c>
      <c r="L60" s="4">
        <f t="shared" si="266"/>
        <v>0</v>
      </c>
      <c r="M60" s="4">
        <f t="shared" si="267"/>
        <v>0</v>
      </c>
      <c r="N60" s="6">
        <f t="shared" si="268"/>
        <v>0</v>
      </c>
      <c r="O60" s="12">
        <v>0</v>
      </c>
      <c r="P60" s="4">
        <f t="shared" ref="P60:P68" si="325">O60*1</f>
        <v>0</v>
      </c>
      <c r="Q60" s="4">
        <f t="shared" si="6"/>
        <v>0</v>
      </c>
      <c r="R60" s="4">
        <f t="shared" si="269"/>
        <v>0</v>
      </c>
      <c r="S60" s="4">
        <f t="shared" si="270"/>
        <v>0</v>
      </c>
      <c r="T60" s="4">
        <f t="shared" si="271"/>
        <v>0</v>
      </c>
      <c r="U60" s="4">
        <f t="shared" si="272"/>
        <v>0</v>
      </c>
      <c r="V60" s="7">
        <f t="shared" si="273"/>
        <v>0</v>
      </c>
      <c r="W60" s="156">
        <v>8.1999999999999993</v>
      </c>
      <c r="X60" s="4">
        <v>4.91</v>
      </c>
      <c r="Y60" s="4">
        <f t="shared" si="274"/>
        <v>40.262</v>
      </c>
      <c r="Z60" s="156">
        <v>15</v>
      </c>
      <c r="AA60" s="4">
        <v>4.91</v>
      </c>
      <c r="AB60" s="157">
        <f t="shared" si="275"/>
        <v>73.650000000000006</v>
      </c>
      <c r="AC60" s="12">
        <v>7.3</v>
      </c>
      <c r="AD60" s="4">
        <v>44.08</v>
      </c>
      <c r="AE60" s="4" t="e">
        <f>#REF!*AC60</f>
        <v>#REF!</v>
      </c>
      <c r="AF60" s="6">
        <f t="shared" si="276"/>
        <v>50.691999999999993</v>
      </c>
      <c r="AG60" s="7">
        <f t="shared" si="277"/>
        <v>321.78399999999999</v>
      </c>
      <c r="AH60" s="156"/>
      <c r="AI60" s="4">
        <v>0</v>
      </c>
      <c r="AJ60" s="4"/>
      <c r="AK60" s="4">
        <f t="shared" si="278"/>
        <v>0</v>
      </c>
      <c r="AL60" s="4">
        <v>0</v>
      </c>
      <c r="AM60" s="4">
        <v>0</v>
      </c>
      <c r="AN60" s="6">
        <f t="shared" si="279"/>
        <v>0</v>
      </c>
      <c r="AO60" s="159">
        <v>0</v>
      </c>
      <c r="AP60" s="4">
        <v>0</v>
      </c>
      <c r="AQ60" s="4">
        <f t="shared" ref="AQ60:AQ65" si="326">AP60*1.193</f>
        <v>0</v>
      </c>
      <c r="AR60" s="6">
        <f t="shared" si="280"/>
        <v>0</v>
      </c>
      <c r="AS60" s="7">
        <f t="shared" si="281"/>
        <v>0</v>
      </c>
      <c r="AT60" s="156">
        <v>15</v>
      </c>
      <c r="AU60" s="4">
        <v>1.62</v>
      </c>
      <c r="AV60" s="4">
        <v>4.71</v>
      </c>
      <c r="AW60" s="4">
        <f t="shared" si="282"/>
        <v>24.3</v>
      </c>
      <c r="AX60" s="6">
        <f t="shared" si="283"/>
        <v>70.650000000000006</v>
      </c>
      <c r="AY60" s="12">
        <v>65</v>
      </c>
      <c r="AZ60" s="4">
        <v>1.1200000000000001</v>
      </c>
      <c r="BA60" s="4">
        <v>68.900000000000006</v>
      </c>
      <c r="BB60" s="4">
        <v>74.900000000000006</v>
      </c>
      <c r="BC60" s="4">
        <v>75</v>
      </c>
      <c r="BD60" s="4">
        <v>121</v>
      </c>
      <c r="BE60" s="4">
        <f t="shared" si="323"/>
        <v>2.4034999999999997</v>
      </c>
      <c r="BF60" s="4">
        <f t="shared" si="284"/>
        <v>72.800000000000011</v>
      </c>
      <c r="BG60" s="6">
        <f t="shared" si="285"/>
        <v>2.64385</v>
      </c>
      <c r="BH60" s="7">
        <f t="shared" si="286"/>
        <v>156.22749999999999</v>
      </c>
      <c r="BI60" s="27"/>
      <c r="BJ60" s="28"/>
      <c r="BK60" s="29"/>
      <c r="BL60" s="30"/>
      <c r="BM60" s="31"/>
      <c r="BN60" s="28"/>
      <c r="BO60" s="29"/>
      <c r="BP60" s="30"/>
      <c r="BQ60" s="31"/>
      <c r="BR60" s="28"/>
      <c r="BS60" s="29"/>
      <c r="BT60" s="30"/>
      <c r="BU60" s="31"/>
      <c r="BV60" s="28"/>
      <c r="BW60" s="29"/>
      <c r="BX60" s="30"/>
      <c r="BY60" s="31"/>
      <c r="BZ60" s="28"/>
      <c r="CA60" s="29"/>
      <c r="CB60" s="30"/>
      <c r="CD60" s="33">
        <f t="shared" si="287"/>
        <v>0</v>
      </c>
      <c r="CE60" s="17">
        <f t="shared" si="288"/>
        <v>0</v>
      </c>
      <c r="CF60" s="17">
        <f t="shared" si="289"/>
        <v>0</v>
      </c>
      <c r="CG60" s="17">
        <f t="shared" si="290"/>
        <v>0</v>
      </c>
      <c r="CH60" s="17">
        <f t="shared" si="291"/>
        <v>0</v>
      </c>
      <c r="CJ60" s="17">
        <f t="shared" si="292"/>
        <v>0</v>
      </c>
      <c r="CK60" s="17">
        <f t="shared" si="293"/>
        <v>0</v>
      </c>
      <c r="CL60" s="17">
        <f t="shared" si="294"/>
        <v>0</v>
      </c>
      <c r="CM60" s="17">
        <f t="shared" si="295"/>
        <v>0</v>
      </c>
      <c r="CN60" s="17">
        <f t="shared" si="296"/>
        <v>0</v>
      </c>
      <c r="CO60" s="17" t="e">
        <f>#REF!+AG60+AX60+AN60+BH60+#REF!+DP60</f>
        <v>#REF!</v>
      </c>
      <c r="CP60" s="17" t="e">
        <f t="shared" si="324"/>
        <v>#REF!</v>
      </c>
      <c r="CQ60" s="17">
        <f t="shared" si="36"/>
        <v>622.31149999999991</v>
      </c>
      <c r="CR60" s="17">
        <f t="shared" si="37"/>
        <v>631.68514999999991</v>
      </c>
      <c r="CS60" s="17">
        <f t="shared" si="38"/>
        <v>646.10614999999996</v>
      </c>
      <c r="CT60" s="17">
        <f t="shared" si="39"/>
        <v>646.34649999999988</v>
      </c>
      <c r="CU60" s="17">
        <f t="shared" si="40"/>
        <v>756.90749999999991</v>
      </c>
      <c r="CV60" s="17">
        <f t="shared" si="297"/>
        <v>902.99064749999991</v>
      </c>
      <c r="CW60" s="17">
        <f t="shared" si="41"/>
        <v>40.262</v>
      </c>
      <c r="CX60" s="17">
        <f t="shared" si="298"/>
        <v>0</v>
      </c>
      <c r="CY60" s="33"/>
      <c r="CZ60" s="33"/>
      <c r="DA60" s="17"/>
      <c r="DB60" s="17"/>
      <c r="DC60" s="17"/>
      <c r="DD60" s="15">
        <f t="shared" si="299"/>
        <v>94.65927916666665</v>
      </c>
      <c r="DE60" s="15">
        <f t="shared" si="300"/>
        <v>92.114122368421036</v>
      </c>
      <c r="DF60" s="15">
        <f t="shared" si="301"/>
        <v>89.823481249999986</v>
      </c>
      <c r="DG60" s="15">
        <f t="shared" si="302"/>
        <v>87.750996428571426</v>
      </c>
      <c r="DH60" s="15">
        <f t="shared" si="303"/>
        <v>72.678379545454547</v>
      </c>
      <c r="DI60" s="15"/>
      <c r="DJ60" s="15"/>
      <c r="DK60" s="15"/>
      <c r="DL60" s="15"/>
      <c r="DM60" s="15"/>
      <c r="DO60" s="17"/>
      <c r="DP60" s="17">
        <v>1.4</v>
      </c>
      <c r="DQ60" s="32">
        <v>119.3</v>
      </c>
      <c r="DR60" s="32">
        <f t="shared" si="304"/>
        <v>132.5229908333333</v>
      </c>
      <c r="DS60" s="32">
        <f t="shared" si="305"/>
        <v>128.95977131578945</v>
      </c>
      <c r="DT60" s="32">
        <f t="shared" si="306"/>
        <v>125.75287374999998</v>
      </c>
      <c r="DU60" s="32">
        <f t="shared" si="307"/>
        <v>122.85139499999998</v>
      </c>
      <c r="DV60" s="32">
        <f t="shared" si="308"/>
        <v>101.74973136363636</v>
      </c>
      <c r="DW60" s="32">
        <v>75</v>
      </c>
      <c r="DX60" s="32">
        <f t="shared" si="309"/>
        <v>7099.4459374999988</v>
      </c>
      <c r="DY60" s="32">
        <f t="shared" si="310"/>
        <v>6908.5591776315778</v>
      </c>
      <c r="DZ60" s="32">
        <f t="shared" si="311"/>
        <v>6736.7610937499994</v>
      </c>
      <c r="EA60" s="32">
        <f t="shared" si="312"/>
        <v>6581.3247321428571</v>
      </c>
      <c r="EB60" s="32">
        <f t="shared" si="313"/>
        <v>5450.8784659090907</v>
      </c>
      <c r="ED60" s="15">
        <f t="shared" si="314"/>
        <v>1703.8670249999998</v>
      </c>
      <c r="EE60" s="15">
        <f t="shared" si="315"/>
        <v>1750.1683249999996</v>
      </c>
      <c r="EF60" s="15">
        <f t="shared" si="316"/>
        <v>1796.4696249999997</v>
      </c>
      <c r="EG60" s="15">
        <f t="shared" si="317"/>
        <v>1842.770925</v>
      </c>
      <c r="EH60" s="15">
        <f t="shared" si="318"/>
        <v>2398.3865249999999</v>
      </c>
      <c r="EI60" s="34"/>
      <c r="EJ60" s="35">
        <f t="shared" si="319"/>
        <v>5384.9859375000005</v>
      </c>
      <c r="EK60" s="35">
        <f t="shared" si="320"/>
        <v>4371.2705357142859</v>
      </c>
      <c r="EL60" s="35"/>
      <c r="EM60" s="35"/>
      <c r="EN60" s="15">
        <f t="shared" si="64"/>
        <v>74.83486111111111</v>
      </c>
      <c r="EO60" s="15">
        <f t="shared" si="73"/>
        <v>80.099236842105256</v>
      </c>
      <c r="EP60" s="15">
        <f t="shared" si="74"/>
        <v>78.10737499999999</v>
      </c>
      <c r="EQ60" s="15">
        <f t="shared" si="75"/>
        <v>71.799812500000002</v>
      </c>
      <c r="ER60" s="15">
        <f t="shared" si="65"/>
        <v>58.283607142857143</v>
      </c>
      <c r="ES60" s="15"/>
      <c r="ET60" s="15">
        <f t="shared" si="76"/>
        <v>1347.0274999999999</v>
      </c>
      <c r="EU60" s="15">
        <f t="shared" si="77"/>
        <v>1521.8854999999999</v>
      </c>
      <c r="EV60" s="15">
        <f t="shared" si="78"/>
        <v>1562.1474999999998</v>
      </c>
      <c r="EW60" s="15">
        <f t="shared" si="321"/>
        <v>1723.1955</v>
      </c>
      <c r="EX60" s="15">
        <f t="shared" si="322"/>
        <v>2447.9115000000002</v>
      </c>
      <c r="EY60" s="17">
        <f t="shared" si="66"/>
        <v>1347.0274999999999</v>
      </c>
      <c r="EZ60" s="17">
        <f t="shared" si="67"/>
        <v>1396.6631499999999</v>
      </c>
      <c r="FA60" s="17">
        <f t="shared" si="68"/>
        <v>1451.3461499999999</v>
      </c>
      <c r="FB60" s="17">
        <f t="shared" si="69"/>
        <v>1612.6344999999999</v>
      </c>
      <c r="FC60" s="17">
        <f t="shared" si="70"/>
        <v>2447.9114999999997</v>
      </c>
      <c r="FE60" s="17"/>
      <c r="FF60" s="17"/>
      <c r="FG60" s="17"/>
      <c r="FH60" s="17"/>
      <c r="FI60" s="17"/>
    </row>
    <row r="61" spans="1:165">
      <c r="A61" s="48">
        <v>10</v>
      </c>
      <c r="B61" s="19" t="s">
        <v>67</v>
      </c>
      <c r="C61" s="23">
        <v>18</v>
      </c>
      <c r="D61" s="24">
        <v>19</v>
      </c>
      <c r="E61" s="24">
        <v>20</v>
      </c>
      <c r="F61" s="24">
        <v>21</v>
      </c>
      <c r="G61" s="25">
        <v>33</v>
      </c>
      <c r="H61" s="26"/>
      <c r="I61" s="26">
        <f t="shared" si="201"/>
        <v>0</v>
      </c>
      <c r="J61" s="4">
        <f t="shared" si="264"/>
        <v>0</v>
      </c>
      <c r="K61" s="4">
        <f t="shared" si="265"/>
        <v>0</v>
      </c>
      <c r="L61" s="4">
        <f t="shared" si="266"/>
        <v>0</v>
      </c>
      <c r="M61" s="4">
        <f t="shared" si="267"/>
        <v>0</v>
      </c>
      <c r="N61" s="6">
        <f t="shared" si="268"/>
        <v>0</v>
      </c>
      <c r="O61" s="12">
        <v>0</v>
      </c>
      <c r="P61" s="4">
        <f t="shared" si="325"/>
        <v>0</v>
      </c>
      <c r="Q61" s="4">
        <f t="shared" si="6"/>
        <v>0</v>
      </c>
      <c r="R61" s="4">
        <f t="shared" si="269"/>
        <v>0</v>
      </c>
      <c r="S61" s="4">
        <f t="shared" si="270"/>
        <v>0</v>
      </c>
      <c r="T61" s="4">
        <f t="shared" si="271"/>
        <v>0</v>
      </c>
      <c r="U61" s="4">
        <f t="shared" si="272"/>
        <v>0</v>
      </c>
      <c r="V61" s="7">
        <f t="shared" si="273"/>
        <v>0</v>
      </c>
      <c r="W61" s="156">
        <v>8.1999999999999993</v>
      </c>
      <c r="X61" s="4">
        <v>4.91</v>
      </c>
      <c r="Y61" s="4">
        <f t="shared" si="274"/>
        <v>40.262</v>
      </c>
      <c r="Z61" s="156">
        <v>15</v>
      </c>
      <c r="AA61" s="4">
        <v>4.91</v>
      </c>
      <c r="AB61" s="157">
        <f t="shared" si="275"/>
        <v>73.650000000000006</v>
      </c>
      <c r="AC61" s="12">
        <v>7.3</v>
      </c>
      <c r="AD61" s="4">
        <v>44.08</v>
      </c>
      <c r="AE61" s="4" t="e">
        <f>#REF!*AC61</f>
        <v>#REF!</v>
      </c>
      <c r="AF61" s="6">
        <f t="shared" si="276"/>
        <v>50.691999999999993</v>
      </c>
      <c r="AG61" s="7">
        <f t="shared" si="277"/>
        <v>321.78399999999999</v>
      </c>
      <c r="AH61" s="156"/>
      <c r="AI61" s="4">
        <v>0</v>
      </c>
      <c r="AJ61" s="4"/>
      <c r="AK61" s="4">
        <f t="shared" si="278"/>
        <v>0</v>
      </c>
      <c r="AL61" s="4">
        <v>0</v>
      </c>
      <c r="AM61" s="4">
        <v>0</v>
      </c>
      <c r="AN61" s="6">
        <f t="shared" si="279"/>
        <v>0</v>
      </c>
      <c r="AO61" s="159">
        <v>0</v>
      </c>
      <c r="AP61" s="4">
        <v>0</v>
      </c>
      <c r="AQ61" s="4">
        <f t="shared" si="326"/>
        <v>0</v>
      </c>
      <c r="AR61" s="6">
        <f t="shared" si="280"/>
        <v>0</v>
      </c>
      <c r="AS61" s="7">
        <f t="shared" si="281"/>
        <v>0</v>
      </c>
      <c r="AT61" s="156">
        <v>15</v>
      </c>
      <c r="AU61" s="4">
        <v>1.62</v>
      </c>
      <c r="AV61" s="4">
        <v>4.71</v>
      </c>
      <c r="AW61" s="4">
        <f t="shared" si="282"/>
        <v>24.3</v>
      </c>
      <c r="AX61" s="6">
        <f t="shared" si="283"/>
        <v>70.650000000000006</v>
      </c>
      <c r="AY61" s="12">
        <v>65</v>
      </c>
      <c r="AZ61" s="4">
        <v>1.1200000000000001</v>
      </c>
      <c r="BA61" s="4">
        <v>68.900000000000006</v>
      </c>
      <c r="BB61" s="4">
        <v>74.900000000000006</v>
      </c>
      <c r="BC61" s="4">
        <v>75</v>
      </c>
      <c r="BD61" s="4">
        <v>121</v>
      </c>
      <c r="BE61" s="4">
        <f t="shared" si="323"/>
        <v>2.4034999999999997</v>
      </c>
      <c r="BF61" s="4">
        <f t="shared" si="284"/>
        <v>72.800000000000011</v>
      </c>
      <c r="BG61" s="6">
        <f t="shared" si="285"/>
        <v>2.64385</v>
      </c>
      <c r="BH61" s="7">
        <f t="shared" si="286"/>
        <v>156.22749999999999</v>
      </c>
      <c r="BI61" s="27"/>
      <c r="BJ61" s="28"/>
      <c r="BK61" s="29"/>
      <c r="BL61" s="30"/>
      <c r="BM61" s="31"/>
      <c r="BN61" s="28"/>
      <c r="BO61" s="29"/>
      <c r="BP61" s="30"/>
      <c r="BQ61" s="31"/>
      <c r="BR61" s="28"/>
      <c r="BS61" s="29"/>
      <c r="BT61" s="30"/>
      <c r="BU61" s="31"/>
      <c r="BV61" s="28"/>
      <c r="BW61" s="29"/>
      <c r="BX61" s="30"/>
      <c r="BY61" s="31"/>
      <c r="BZ61" s="28"/>
      <c r="CA61" s="29"/>
      <c r="CB61" s="30"/>
      <c r="CD61" s="33">
        <f t="shared" si="287"/>
        <v>0</v>
      </c>
      <c r="CE61" s="17">
        <f t="shared" si="288"/>
        <v>0</v>
      </c>
      <c r="CF61" s="17">
        <f t="shared" si="289"/>
        <v>0</v>
      </c>
      <c r="CG61" s="17">
        <f t="shared" si="290"/>
        <v>0</v>
      </c>
      <c r="CH61" s="17">
        <f t="shared" si="291"/>
        <v>0</v>
      </c>
      <c r="CJ61" s="17">
        <f t="shared" si="292"/>
        <v>0</v>
      </c>
      <c r="CK61" s="17">
        <f t="shared" si="293"/>
        <v>0</v>
      </c>
      <c r="CL61" s="17">
        <f t="shared" si="294"/>
        <v>0</v>
      </c>
      <c r="CM61" s="17">
        <f t="shared" si="295"/>
        <v>0</v>
      </c>
      <c r="CN61" s="17">
        <f t="shared" si="296"/>
        <v>0</v>
      </c>
      <c r="CO61" s="17" t="e">
        <f>#REF!+AG61+AX61+AN61+BH61+#REF!+DP61</f>
        <v>#REF!</v>
      </c>
      <c r="CP61" s="17" t="e">
        <f t="shared" si="324"/>
        <v>#REF!</v>
      </c>
      <c r="CQ61" s="17">
        <f t="shared" si="36"/>
        <v>622.31149999999991</v>
      </c>
      <c r="CR61" s="17">
        <f t="shared" si="37"/>
        <v>631.68514999999991</v>
      </c>
      <c r="CS61" s="17">
        <f t="shared" si="38"/>
        <v>646.10614999999996</v>
      </c>
      <c r="CT61" s="17">
        <f t="shared" si="39"/>
        <v>646.34649999999988</v>
      </c>
      <c r="CU61" s="17">
        <f t="shared" si="40"/>
        <v>756.90749999999991</v>
      </c>
      <c r="CV61" s="17">
        <f t="shared" si="297"/>
        <v>901.47683249999989</v>
      </c>
      <c r="CW61" s="17">
        <f t="shared" si="41"/>
        <v>40.262</v>
      </c>
      <c r="CX61" s="17">
        <f t="shared" si="298"/>
        <v>0</v>
      </c>
      <c r="CY61" s="33"/>
      <c r="CZ61" s="33"/>
      <c r="DA61" s="17"/>
      <c r="DB61" s="17"/>
      <c r="DC61" s="17"/>
      <c r="DD61" s="15">
        <f t="shared" si="299"/>
        <v>94.65927916666665</v>
      </c>
      <c r="DE61" s="15">
        <f t="shared" si="300"/>
        <v>92.114122368421036</v>
      </c>
      <c r="DF61" s="15">
        <f t="shared" si="301"/>
        <v>89.823481249999986</v>
      </c>
      <c r="DG61" s="15">
        <f t="shared" si="302"/>
        <v>87.750996428571426</v>
      </c>
      <c r="DH61" s="15">
        <f t="shared" si="303"/>
        <v>72.678379545454547</v>
      </c>
      <c r="DI61" s="15"/>
      <c r="DJ61" s="15"/>
      <c r="DK61" s="15"/>
      <c r="DL61" s="15"/>
      <c r="DM61" s="15"/>
      <c r="DO61" s="17"/>
      <c r="DP61" s="17">
        <v>4.5999999999999996</v>
      </c>
      <c r="DQ61" s="32">
        <v>119.1</v>
      </c>
      <c r="DR61" s="32">
        <f t="shared" si="304"/>
        <v>435.43268416666655</v>
      </c>
      <c r="DS61" s="32">
        <f t="shared" si="305"/>
        <v>423.72496289473673</v>
      </c>
      <c r="DT61" s="32">
        <f t="shared" si="306"/>
        <v>413.18801374999993</v>
      </c>
      <c r="DU61" s="32">
        <f t="shared" si="307"/>
        <v>403.65458357142853</v>
      </c>
      <c r="DV61" s="32">
        <f t="shared" si="308"/>
        <v>334.32054590909087</v>
      </c>
      <c r="DW61" s="32">
        <v>85</v>
      </c>
      <c r="DX61" s="32">
        <f t="shared" si="309"/>
        <v>8046.0387291666657</v>
      </c>
      <c r="DY61" s="32">
        <f t="shared" si="310"/>
        <v>7829.7004013157884</v>
      </c>
      <c r="DZ61" s="32">
        <f t="shared" si="311"/>
        <v>7634.9959062499984</v>
      </c>
      <c r="EA61" s="32">
        <f t="shared" si="312"/>
        <v>7458.8346964285711</v>
      </c>
      <c r="EB61" s="32">
        <f t="shared" si="313"/>
        <v>6177.6622613636364</v>
      </c>
      <c r="ED61" s="15">
        <f t="shared" si="314"/>
        <v>1703.8670249999998</v>
      </c>
      <c r="EE61" s="15">
        <f t="shared" si="315"/>
        <v>1750.1683249999996</v>
      </c>
      <c r="EF61" s="15">
        <f t="shared" si="316"/>
        <v>1796.4696249999997</v>
      </c>
      <c r="EG61" s="15">
        <f t="shared" si="317"/>
        <v>1842.770925</v>
      </c>
      <c r="EH61" s="15">
        <f t="shared" si="318"/>
        <v>2398.3865249999999</v>
      </c>
      <c r="EI61" s="34"/>
      <c r="EJ61" s="35">
        <f t="shared" si="319"/>
        <v>6102.9840624999997</v>
      </c>
      <c r="EK61" s="35">
        <f t="shared" si="320"/>
        <v>4954.1066071428568</v>
      </c>
      <c r="EL61" s="35"/>
      <c r="EM61" s="35"/>
      <c r="EN61" s="15">
        <f t="shared" si="64"/>
        <v>74.83486111111111</v>
      </c>
      <c r="EO61" s="15">
        <f t="shared" si="73"/>
        <v>80.099236842105256</v>
      </c>
      <c r="EP61" s="15">
        <f t="shared" si="74"/>
        <v>78.10737499999999</v>
      </c>
      <c r="EQ61" s="15">
        <f t="shared" si="75"/>
        <v>71.799812500000002</v>
      </c>
      <c r="ER61" s="15">
        <f t="shared" si="65"/>
        <v>58.283607142857143</v>
      </c>
      <c r="ES61" s="15"/>
      <c r="ET61" s="15">
        <f t="shared" si="76"/>
        <v>1347.0274999999999</v>
      </c>
      <c r="EU61" s="15">
        <f t="shared" si="77"/>
        <v>1521.8854999999999</v>
      </c>
      <c r="EV61" s="15">
        <f t="shared" si="78"/>
        <v>1562.1474999999998</v>
      </c>
      <c r="EW61" s="15">
        <f t="shared" si="321"/>
        <v>1723.1955</v>
      </c>
      <c r="EX61" s="15">
        <f t="shared" si="322"/>
        <v>2447.9115000000002</v>
      </c>
      <c r="EY61" s="17">
        <f t="shared" si="66"/>
        <v>1347.0274999999999</v>
      </c>
      <c r="EZ61" s="17">
        <f t="shared" si="67"/>
        <v>1396.6631499999999</v>
      </c>
      <c r="FA61" s="17">
        <f t="shared" si="68"/>
        <v>1451.3461499999999</v>
      </c>
      <c r="FB61" s="17">
        <f t="shared" si="69"/>
        <v>1612.6344999999999</v>
      </c>
      <c r="FC61" s="17">
        <f t="shared" si="70"/>
        <v>2447.9114999999997</v>
      </c>
      <c r="FE61" s="17"/>
      <c r="FF61" s="17"/>
      <c r="FG61" s="17"/>
      <c r="FH61" s="17"/>
      <c r="FI61" s="17"/>
    </row>
    <row r="62" spans="1:165">
      <c r="A62" s="48">
        <v>11</v>
      </c>
      <c r="B62" s="19" t="s">
        <v>68</v>
      </c>
      <c r="C62" s="23">
        <v>18</v>
      </c>
      <c r="D62" s="24">
        <v>19</v>
      </c>
      <c r="E62" s="24">
        <v>20</v>
      </c>
      <c r="F62" s="24">
        <v>21</v>
      </c>
      <c r="G62" s="25">
        <v>33</v>
      </c>
      <c r="H62" s="26"/>
      <c r="I62" s="26">
        <f t="shared" si="201"/>
        <v>0</v>
      </c>
      <c r="J62" s="4">
        <f t="shared" si="264"/>
        <v>0</v>
      </c>
      <c r="K62" s="4">
        <f t="shared" si="265"/>
        <v>0</v>
      </c>
      <c r="L62" s="4">
        <f t="shared" si="266"/>
        <v>0</v>
      </c>
      <c r="M62" s="4">
        <f t="shared" si="267"/>
        <v>0</v>
      </c>
      <c r="N62" s="6">
        <f t="shared" si="268"/>
        <v>0</v>
      </c>
      <c r="O62" s="12">
        <v>0</v>
      </c>
      <c r="P62" s="4">
        <f t="shared" si="325"/>
        <v>0</v>
      </c>
      <c r="Q62" s="4">
        <f t="shared" si="6"/>
        <v>0</v>
      </c>
      <c r="R62" s="4">
        <f t="shared" si="269"/>
        <v>0</v>
      </c>
      <c r="S62" s="4">
        <f t="shared" si="270"/>
        <v>0</v>
      </c>
      <c r="T62" s="4">
        <f t="shared" si="271"/>
        <v>0</v>
      </c>
      <c r="U62" s="4">
        <f t="shared" si="272"/>
        <v>0</v>
      </c>
      <c r="V62" s="7">
        <f t="shared" si="273"/>
        <v>0</v>
      </c>
      <c r="W62" s="156">
        <v>8.1999999999999993</v>
      </c>
      <c r="X62" s="4">
        <v>4.91</v>
      </c>
      <c r="Y62" s="4">
        <f t="shared" si="274"/>
        <v>40.262</v>
      </c>
      <c r="Z62" s="156">
        <v>15</v>
      </c>
      <c r="AA62" s="4">
        <v>4.91</v>
      </c>
      <c r="AB62" s="157">
        <f t="shared" si="275"/>
        <v>73.650000000000006</v>
      </c>
      <c r="AC62" s="12">
        <v>7.3</v>
      </c>
      <c r="AD62" s="4">
        <v>44.08</v>
      </c>
      <c r="AE62" s="4" t="e">
        <f>#REF!*AC62</f>
        <v>#REF!</v>
      </c>
      <c r="AF62" s="6">
        <f t="shared" si="276"/>
        <v>50.691999999999993</v>
      </c>
      <c r="AG62" s="7">
        <f t="shared" si="277"/>
        <v>321.78399999999999</v>
      </c>
      <c r="AH62" s="156"/>
      <c r="AI62" s="4">
        <v>0</v>
      </c>
      <c r="AJ62" s="4"/>
      <c r="AK62" s="4">
        <f t="shared" si="278"/>
        <v>0</v>
      </c>
      <c r="AL62" s="4">
        <v>0</v>
      </c>
      <c r="AM62" s="4">
        <v>0</v>
      </c>
      <c r="AN62" s="6">
        <f t="shared" si="279"/>
        <v>0</v>
      </c>
      <c r="AO62" s="159">
        <v>0</v>
      </c>
      <c r="AP62" s="4">
        <v>0</v>
      </c>
      <c r="AQ62" s="4">
        <f t="shared" si="326"/>
        <v>0</v>
      </c>
      <c r="AR62" s="6">
        <f t="shared" si="280"/>
        <v>0</v>
      </c>
      <c r="AS62" s="7">
        <f t="shared" si="281"/>
        <v>0</v>
      </c>
      <c r="AT62" s="156">
        <v>15</v>
      </c>
      <c r="AU62" s="4">
        <v>1.62</v>
      </c>
      <c r="AV62" s="4">
        <v>4.71</v>
      </c>
      <c r="AW62" s="4">
        <f t="shared" si="282"/>
        <v>24.3</v>
      </c>
      <c r="AX62" s="6">
        <f t="shared" si="283"/>
        <v>70.650000000000006</v>
      </c>
      <c r="AY62" s="12">
        <v>65</v>
      </c>
      <c r="AZ62" s="4">
        <v>1.1200000000000001</v>
      </c>
      <c r="BA62" s="4">
        <v>68.900000000000006</v>
      </c>
      <c r="BB62" s="4">
        <v>74.900000000000006</v>
      </c>
      <c r="BC62" s="4">
        <v>75</v>
      </c>
      <c r="BD62" s="4">
        <v>121</v>
      </c>
      <c r="BE62" s="4">
        <f t="shared" si="323"/>
        <v>2.4034999999999997</v>
      </c>
      <c r="BF62" s="4">
        <f t="shared" si="284"/>
        <v>72.800000000000011</v>
      </c>
      <c r="BG62" s="6">
        <f t="shared" si="285"/>
        <v>2.64385</v>
      </c>
      <c r="BH62" s="7">
        <f t="shared" si="286"/>
        <v>156.22749999999999</v>
      </c>
      <c r="BI62" s="27"/>
      <c r="BJ62" s="28"/>
      <c r="BK62" s="29"/>
      <c r="BL62" s="30"/>
      <c r="BM62" s="31"/>
      <c r="BN62" s="28"/>
      <c r="BO62" s="29"/>
      <c r="BP62" s="30"/>
      <c r="BQ62" s="31"/>
      <c r="BR62" s="28"/>
      <c r="BS62" s="29"/>
      <c r="BT62" s="30"/>
      <c r="BU62" s="31"/>
      <c r="BV62" s="28"/>
      <c r="BW62" s="29"/>
      <c r="BX62" s="30"/>
      <c r="BY62" s="31"/>
      <c r="BZ62" s="28"/>
      <c r="CA62" s="29"/>
      <c r="CB62" s="30"/>
      <c r="CD62" s="33">
        <f t="shared" si="287"/>
        <v>0</v>
      </c>
      <c r="CE62" s="17">
        <f t="shared" si="288"/>
        <v>0</v>
      </c>
      <c r="CF62" s="17">
        <f t="shared" si="289"/>
        <v>0</v>
      </c>
      <c r="CG62" s="17">
        <f t="shared" si="290"/>
        <v>0</v>
      </c>
      <c r="CH62" s="17">
        <f t="shared" si="291"/>
        <v>0</v>
      </c>
      <c r="CJ62" s="17">
        <f t="shared" si="292"/>
        <v>0</v>
      </c>
      <c r="CK62" s="17">
        <f t="shared" si="293"/>
        <v>0</v>
      </c>
      <c r="CL62" s="17">
        <f t="shared" si="294"/>
        <v>0</v>
      </c>
      <c r="CM62" s="17">
        <f t="shared" si="295"/>
        <v>0</v>
      </c>
      <c r="CN62" s="17">
        <f t="shared" si="296"/>
        <v>0</v>
      </c>
      <c r="CO62" s="17" t="e">
        <f>#REF!+AG62+AX62+AN62+BH62+#REF!+DP62</f>
        <v>#REF!</v>
      </c>
      <c r="CP62" s="17" t="e">
        <f t="shared" si="324"/>
        <v>#REF!</v>
      </c>
      <c r="CQ62" s="17">
        <f t="shared" si="36"/>
        <v>622.31149999999991</v>
      </c>
      <c r="CR62" s="17">
        <f t="shared" si="37"/>
        <v>631.68514999999991</v>
      </c>
      <c r="CS62" s="17">
        <f t="shared" si="38"/>
        <v>646.10614999999996</v>
      </c>
      <c r="CT62" s="17">
        <f t="shared" si="39"/>
        <v>646.34649999999988</v>
      </c>
      <c r="CU62" s="17">
        <f t="shared" si="40"/>
        <v>756.90749999999991</v>
      </c>
      <c r="CV62" s="17">
        <f t="shared" si="297"/>
        <v>902.23374000000001</v>
      </c>
      <c r="CW62" s="17">
        <f t="shared" si="41"/>
        <v>40.262</v>
      </c>
      <c r="CX62" s="17">
        <f t="shared" si="298"/>
        <v>0</v>
      </c>
      <c r="CY62" s="33"/>
      <c r="CZ62" s="33"/>
      <c r="DA62" s="17"/>
      <c r="DB62" s="17"/>
      <c r="DC62" s="17"/>
      <c r="DD62" s="15">
        <f t="shared" si="299"/>
        <v>94.65927916666665</v>
      </c>
      <c r="DE62" s="15">
        <f t="shared" si="300"/>
        <v>92.114122368421036</v>
      </c>
      <c r="DF62" s="15">
        <f t="shared" si="301"/>
        <v>89.823481249999986</v>
      </c>
      <c r="DG62" s="15">
        <f t="shared" si="302"/>
        <v>87.750996428571426</v>
      </c>
      <c r="DH62" s="15">
        <f t="shared" si="303"/>
        <v>72.678379545454547</v>
      </c>
      <c r="DI62" s="15"/>
      <c r="DJ62" s="15"/>
      <c r="DK62" s="15"/>
      <c r="DL62" s="15"/>
      <c r="DM62" s="15"/>
      <c r="DO62" s="17"/>
      <c r="DP62" s="17">
        <v>2.5</v>
      </c>
      <c r="DQ62" s="32">
        <v>119.2</v>
      </c>
      <c r="DR62" s="32">
        <f t="shared" si="304"/>
        <v>236.64819791666662</v>
      </c>
      <c r="DS62" s="32">
        <f t="shared" si="305"/>
        <v>230.28530592105258</v>
      </c>
      <c r="DT62" s="32">
        <f t="shared" si="306"/>
        <v>224.55870312499997</v>
      </c>
      <c r="DU62" s="32">
        <f t="shared" si="307"/>
        <v>219.37749107142855</v>
      </c>
      <c r="DV62" s="32">
        <f t="shared" si="308"/>
        <v>181.69594886363637</v>
      </c>
      <c r="DW62" s="32">
        <v>149</v>
      </c>
      <c r="DX62" s="32">
        <f t="shared" si="309"/>
        <v>14104.232595833331</v>
      </c>
      <c r="DY62" s="32">
        <f t="shared" si="310"/>
        <v>13725.004232894735</v>
      </c>
      <c r="DZ62" s="32">
        <f t="shared" si="311"/>
        <v>13383.698706249997</v>
      </c>
      <c r="EA62" s="32">
        <f t="shared" si="312"/>
        <v>13074.898467857143</v>
      </c>
      <c r="EB62" s="32">
        <f t="shared" si="313"/>
        <v>10829.078552272727</v>
      </c>
      <c r="ED62" s="15">
        <f t="shared" si="314"/>
        <v>1703.8670249999998</v>
      </c>
      <c r="EE62" s="15">
        <f t="shared" si="315"/>
        <v>1750.1683249999996</v>
      </c>
      <c r="EF62" s="15">
        <f t="shared" si="316"/>
        <v>1796.4696249999997</v>
      </c>
      <c r="EG62" s="15">
        <f t="shared" si="317"/>
        <v>1842.770925</v>
      </c>
      <c r="EH62" s="15">
        <f t="shared" si="318"/>
        <v>2398.3865249999999</v>
      </c>
      <c r="EI62" s="34"/>
      <c r="EJ62" s="35">
        <f t="shared" si="319"/>
        <v>10698.1720625</v>
      </c>
      <c r="EK62" s="35">
        <f t="shared" si="320"/>
        <v>8684.2574642857144</v>
      </c>
      <c r="EL62" s="35"/>
      <c r="EM62" s="35"/>
      <c r="EN62" s="15">
        <f t="shared" si="64"/>
        <v>74.83486111111111</v>
      </c>
      <c r="EO62" s="15">
        <f t="shared" si="73"/>
        <v>80.099236842105256</v>
      </c>
      <c r="EP62" s="15">
        <f t="shared" si="74"/>
        <v>78.10737499999999</v>
      </c>
      <c r="EQ62" s="15">
        <f t="shared" si="75"/>
        <v>71.799812500000002</v>
      </c>
      <c r="ER62" s="15">
        <f t="shared" si="65"/>
        <v>58.283607142857143</v>
      </c>
      <c r="ES62" s="15"/>
      <c r="ET62" s="15">
        <f t="shared" si="76"/>
        <v>1347.0274999999999</v>
      </c>
      <c r="EU62" s="15">
        <f t="shared" si="77"/>
        <v>1521.8854999999999</v>
      </c>
      <c r="EV62" s="15">
        <f t="shared" si="78"/>
        <v>1562.1474999999998</v>
      </c>
      <c r="EW62" s="15">
        <f t="shared" si="321"/>
        <v>1723.1955</v>
      </c>
      <c r="EX62" s="15">
        <f t="shared" si="322"/>
        <v>2447.9115000000002</v>
      </c>
      <c r="EY62" s="17">
        <f t="shared" si="66"/>
        <v>1347.0274999999999</v>
      </c>
      <c r="EZ62" s="17">
        <f t="shared" si="67"/>
        <v>1396.6631499999999</v>
      </c>
      <c r="FA62" s="17">
        <f t="shared" si="68"/>
        <v>1451.3461499999999</v>
      </c>
      <c r="FB62" s="17">
        <f t="shared" si="69"/>
        <v>1612.6344999999999</v>
      </c>
      <c r="FC62" s="17">
        <f t="shared" si="70"/>
        <v>2447.9114999999997</v>
      </c>
      <c r="FE62" s="17"/>
      <c r="FF62" s="17"/>
      <c r="FG62" s="17"/>
      <c r="FH62" s="17"/>
      <c r="FI62" s="17"/>
    </row>
    <row r="63" spans="1:165">
      <c r="A63" s="48">
        <v>12</v>
      </c>
      <c r="B63" s="19" t="s">
        <v>69</v>
      </c>
      <c r="C63" s="23">
        <v>18</v>
      </c>
      <c r="D63" s="24">
        <v>19</v>
      </c>
      <c r="E63" s="24">
        <v>20</v>
      </c>
      <c r="F63" s="24">
        <v>21</v>
      </c>
      <c r="G63" s="25">
        <v>33</v>
      </c>
      <c r="H63" s="26"/>
      <c r="I63" s="26">
        <f t="shared" si="201"/>
        <v>0</v>
      </c>
      <c r="J63" s="4">
        <f t="shared" si="264"/>
        <v>0</v>
      </c>
      <c r="K63" s="4">
        <f t="shared" si="265"/>
        <v>0</v>
      </c>
      <c r="L63" s="4">
        <f t="shared" si="266"/>
        <v>0</v>
      </c>
      <c r="M63" s="4">
        <f t="shared" si="267"/>
        <v>0</v>
      </c>
      <c r="N63" s="6">
        <f t="shared" si="268"/>
        <v>0</v>
      </c>
      <c r="O63" s="12">
        <v>0</v>
      </c>
      <c r="P63" s="4">
        <f t="shared" si="325"/>
        <v>0</v>
      </c>
      <c r="Q63" s="4">
        <f t="shared" si="6"/>
        <v>0</v>
      </c>
      <c r="R63" s="4">
        <f t="shared" si="269"/>
        <v>0</v>
      </c>
      <c r="S63" s="4">
        <f t="shared" si="270"/>
        <v>0</v>
      </c>
      <c r="T63" s="4">
        <f t="shared" si="271"/>
        <v>0</v>
      </c>
      <c r="U63" s="4">
        <f t="shared" si="272"/>
        <v>0</v>
      </c>
      <c r="V63" s="7">
        <f t="shared" si="273"/>
        <v>0</v>
      </c>
      <c r="W63" s="156">
        <v>8.1999999999999993</v>
      </c>
      <c r="X63" s="4">
        <v>4.91</v>
      </c>
      <c r="Y63" s="4">
        <f t="shared" si="274"/>
        <v>40.262</v>
      </c>
      <c r="Z63" s="156">
        <v>15</v>
      </c>
      <c r="AA63" s="4">
        <v>4.91</v>
      </c>
      <c r="AB63" s="157">
        <f t="shared" si="275"/>
        <v>73.650000000000006</v>
      </c>
      <c r="AC63" s="12">
        <v>7.3</v>
      </c>
      <c r="AD63" s="4">
        <v>44.08</v>
      </c>
      <c r="AE63" s="4" t="e">
        <f>#REF!*AC63</f>
        <v>#REF!</v>
      </c>
      <c r="AF63" s="6">
        <f t="shared" si="276"/>
        <v>50.691999999999993</v>
      </c>
      <c r="AG63" s="7">
        <f t="shared" si="277"/>
        <v>321.78399999999999</v>
      </c>
      <c r="AH63" s="156"/>
      <c r="AI63" s="4">
        <v>0</v>
      </c>
      <c r="AJ63" s="4"/>
      <c r="AK63" s="4">
        <f t="shared" si="278"/>
        <v>0</v>
      </c>
      <c r="AL63" s="4">
        <v>0</v>
      </c>
      <c r="AM63" s="4">
        <v>0</v>
      </c>
      <c r="AN63" s="6">
        <f t="shared" si="279"/>
        <v>0</v>
      </c>
      <c r="AO63" s="159">
        <v>0</v>
      </c>
      <c r="AP63" s="4">
        <v>0</v>
      </c>
      <c r="AQ63" s="4">
        <f t="shared" si="326"/>
        <v>0</v>
      </c>
      <c r="AR63" s="6">
        <f t="shared" si="280"/>
        <v>0</v>
      </c>
      <c r="AS63" s="7">
        <f t="shared" si="281"/>
        <v>0</v>
      </c>
      <c r="AT63" s="156">
        <v>15</v>
      </c>
      <c r="AU63" s="4">
        <v>1.62</v>
      </c>
      <c r="AV63" s="4">
        <v>4.71</v>
      </c>
      <c r="AW63" s="4">
        <f t="shared" si="282"/>
        <v>24.3</v>
      </c>
      <c r="AX63" s="6">
        <f t="shared" si="283"/>
        <v>70.650000000000006</v>
      </c>
      <c r="AY63" s="12">
        <v>65</v>
      </c>
      <c r="AZ63" s="4">
        <v>1.1200000000000001</v>
      </c>
      <c r="BA63" s="4">
        <v>68.900000000000006</v>
      </c>
      <c r="BB63" s="4">
        <v>74.900000000000006</v>
      </c>
      <c r="BC63" s="4">
        <v>75</v>
      </c>
      <c r="BD63" s="4">
        <v>121</v>
      </c>
      <c r="BE63" s="4">
        <f t="shared" si="323"/>
        <v>2.4034999999999997</v>
      </c>
      <c r="BF63" s="4">
        <f t="shared" si="284"/>
        <v>72.800000000000011</v>
      </c>
      <c r="BG63" s="6">
        <f t="shared" si="285"/>
        <v>2.64385</v>
      </c>
      <c r="BH63" s="7">
        <f t="shared" si="286"/>
        <v>156.22749999999999</v>
      </c>
      <c r="BI63" s="27"/>
      <c r="BJ63" s="28"/>
      <c r="BK63" s="29"/>
      <c r="BL63" s="30"/>
      <c r="BM63" s="31"/>
      <c r="BN63" s="28"/>
      <c r="BO63" s="29"/>
      <c r="BP63" s="30"/>
      <c r="BQ63" s="31"/>
      <c r="BR63" s="28"/>
      <c r="BS63" s="29"/>
      <c r="BT63" s="30"/>
      <c r="BU63" s="31"/>
      <c r="BV63" s="28"/>
      <c r="BW63" s="29"/>
      <c r="BX63" s="30"/>
      <c r="BY63" s="31"/>
      <c r="BZ63" s="28"/>
      <c r="CA63" s="29"/>
      <c r="CB63" s="30"/>
      <c r="CD63" s="33">
        <f t="shared" si="287"/>
        <v>0</v>
      </c>
      <c r="CE63" s="17">
        <f t="shared" si="288"/>
        <v>0</v>
      </c>
      <c r="CF63" s="17">
        <f t="shared" si="289"/>
        <v>0</v>
      </c>
      <c r="CG63" s="17">
        <f t="shared" si="290"/>
        <v>0</v>
      </c>
      <c r="CH63" s="17">
        <f t="shared" si="291"/>
        <v>0</v>
      </c>
      <c r="CJ63" s="17">
        <f t="shared" si="292"/>
        <v>0</v>
      </c>
      <c r="CK63" s="17">
        <f t="shared" si="293"/>
        <v>0</v>
      </c>
      <c r="CL63" s="17">
        <f t="shared" si="294"/>
        <v>0</v>
      </c>
      <c r="CM63" s="17">
        <f t="shared" si="295"/>
        <v>0</v>
      </c>
      <c r="CN63" s="17">
        <f t="shared" si="296"/>
        <v>0</v>
      </c>
      <c r="CO63" s="17" t="e">
        <f>#REF!+AG63+AX63+AN63+BH63+#REF!+DP63</f>
        <v>#REF!</v>
      </c>
      <c r="CP63" s="17" t="e">
        <f t="shared" si="324"/>
        <v>#REF!</v>
      </c>
      <c r="CQ63" s="17">
        <f t="shared" si="36"/>
        <v>622.31149999999991</v>
      </c>
      <c r="CR63" s="17">
        <f t="shared" si="37"/>
        <v>631.68514999999991</v>
      </c>
      <c r="CS63" s="17">
        <f t="shared" si="38"/>
        <v>646.10614999999996</v>
      </c>
      <c r="CT63" s="17">
        <f t="shared" si="39"/>
        <v>646.34649999999988</v>
      </c>
      <c r="CU63" s="17">
        <f t="shared" si="40"/>
        <v>756.90749999999991</v>
      </c>
      <c r="CV63" s="17">
        <f t="shared" si="297"/>
        <v>903.74755500000003</v>
      </c>
      <c r="CW63" s="17">
        <f t="shared" si="41"/>
        <v>40.262</v>
      </c>
      <c r="CX63" s="17">
        <f t="shared" si="298"/>
        <v>0</v>
      </c>
      <c r="CY63" s="33"/>
      <c r="CZ63" s="33"/>
      <c r="DA63" s="17"/>
      <c r="DB63" s="17"/>
      <c r="DC63" s="17"/>
      <c r="DD63" s="15">
        <f t="shared" si="299"/>
        <v>94.65927916666665</v>
      </c>
      <c r="DE63" s="15">
        <f t="shared" si="300"/>
        <v>92.114122368421036</v>
      </c>
      <c r="DF63" s="15">
        <f t="shared" si="301"/>
        <v>89.823481249999986</v>
      </c>
      <c r="DG63" s="15">
        <f t="shared" si="302"/>
        <v>87.750996428571426</v>
      </c>
      <c r="DH63" s="15">
        <f t="shared" si="303"/>
        <v>72.678379545454547</v>
      </c>
      <c r="DI63" s="15"/>
      <c r="DJ63" s="15"/>
      <c r="DK63" s="15"/>
      <c r="DL63" s="15"/>
      <c r="DM63" s="15"/>
      <c r="DO63" s="17"/>
      <c r="DP63" s="17">
        <v>2</v>
      </c>
      <c r="DQ63" s="32">
        <v>119.4</v>
      </c>
      <c r="DR63" s="32">
        <f t="shared" si="304"/>
        <v>189.3185583333333</v>
      </c>
      <c r="DS63" s="32">
        <f t="shared" si="305"/>
        <v>184.22824473684207</v>
      </c>
      <c r="DT63" s="32">
        <f t="shared" si="306"/>
        <v>179.64696249999997</v>
      </c>
      <c r="DU63" s="32">
        <f t="shared" si="307"/>
        <v>175.50199285714285</v>
      </c>
      <c r="DV63" s="32">
        <f t="shared" si="308"/>
        <v>145.35675909090909</v>
      </c>
      <c r="DW63" s="32">
        <v>61</v>
      </c>
      <c r="DX63" s="32">
        <f t="shared" si="309"/>
        <v>5774.216029166666</v>
      </c>
      <c r="DY63" s="32">
        <f t="shared" si="310"/>
        <v>5618.961464473683</v>
      </c>
      <c r="DZ63" s="32">
        <f t="shared" si="311"/>
        <v>5479.2323562499987</v>
      </c>
      <c r="EA63" s="32">
        <f t="shared" si="312"/>
        <v>5352.8107821428566</v>
      </c>
      <c r="EB63" s="32">
        <f t="shared" si="313"/>
        <v>4433.3811522727274</v>
      </c>
      <c r="ED63" s="15">
        <f t="shared" si="314"/>
        <v>1703.8670249999998</v>
      </c>
      <c r="EE63" s="15">
        <f t="shared" si="315"/>
        <v>1750.1683249999996</v>
      </c>
      <c r="EF63" s="15">
        <f t="shared" si="316"/>
        <v>1796.4696249999997</v>
      </c>
      <c r="EG63" s="15">
        <f t="shared" si="317"/>
        <v>1842.770925</v>
      </c>
      <c r="EH63" s="15">
        <f t="shared" si="318"/>
        <v>2398.3865249999999</v>
      </c>
      <c r="EI63" s="34"/>
      <c r="EJ63" s="35">
        <f t="shared" si="319"/>
        <v>4379.7885624999999</v>
      </c>
      <c r="EK63" s="35">
        <f t="shared" si="320"/>
        <v>3555.3000357142855</v>
      </c>
      <c r="EL63" s="35"/>
      <c r="EM63" s="35"/>
      <c r="EN63" s="15">
        <f t="shared" si="64"/>
        <v>74.83486111111111</v>
      </c>
      <c r="EO63" s="15">
        <f t="shared" si="73"/>
        <v>80.099236842105256</v>
      </c>
      <c r="EP63" s="15">
        <f t="shared" si="74"/>
        <v>78.10737499999999</v>
      </c>
      <c r="EQ63" s="15">
        <f t="shared" si="75"/>
        <v>71.799812500000002</v>
      </c>
      <c r="ER63" s="15">
        <f t="shared" si="65"/>
        <v>58.283607142857143</v>
      </c>
      <c r="ES63" s="15"/>
      <c r="ET63" s="15">
        <f t="shared" si="76"/>
        <v>1347.0274999999999</v>
      </c>
      <c r="EU63" s="15">
        <f t="shared" si="77"/>
        <v>1521.8854999999999</v>
      </c>
      <c r="EV63" s="15">
        <f t="shared" si="78"/>
        <v>1562.1474999999998</v>
      </c>
      <c r="EW63" s="15">
        <f t="shared" si="321"/>
        <v>1723.1955</v>
      </c>
      <c r="EX63" s="15">
        <f t="shared" si="322"/>
        <v>2447.9115000000002</v>
      </c>
      <c r="EY63" s="17">
        <f t="shared" si="66"/>
        <v>1347.0274999999999</v>
      </c>
      <c r="EZ63" s="17">
        <f t="shared" si="67"/>
        <v>1396.6631499999999</v>
      </c>
      <c r="FA63" s="17">
        <f t="shared" si="68"/>
        <v>1451.3461499999999</v>
      </c>
      <c r="FB63" s="17">
        <f t="shared" si="69"/>
        <v>1612.6344999999999</v>
      </c>
      <c r="FC63" s="17">
        <f t="shared" si="70"/>
        <v>2447.9114999999997</v>
      </c>
      <c r="FE63" s="17"/>
      <c r="FF63" s="17"/>
      <c r="FG63" s="17"/>
      <c r="FH63" s="17"/>
      <c r="FI63" s="17"/>
    </row>
    <row r="64" spans="1:165">
      <c r="A64" s="48">
        <v>13</v>
      </c>
      <c r="B64" s="19" t="s">
        <v>70</v>
      </c>
      <c r="C64" s="23">
        <v>18</v>
      </c>
      <c r="D64" s="24">
        <v>19</v>
      </c>
      <c r="E64" s="24">
        <v>20</v>
      </c>
      <c r="F64" s="24">
        <v>21</v>
      </c>
      <c r="G64" s="25">
        <v>33</v>
      </c>
      <c r="H64" s="26"/>
      <c r="I64" s="26">
        <f t="shared" si="201"/>
        <v>0</v>
      </c>
      <c r="J64" s="4">
        <f t="shared" si="264"/>
        <v>0</v>
      </c>
      <c r="K64" s="4">
        <f t="shared" si="265"/>
        <v>0</v>
      </c>
      <c r="L64" s="4">
        <f t="shared" si="266"/>
        <v>0</v>
      </c>
      <c r="M64" s="4">
        <f t="shared" si="267"/>
        <v>0</v>
      </c>
      <c r="N64" s="6">
        <f t="shared" si="268"/>
        <v>0</v>
      </c>
      <c r="O64" s="12">
        <v>0</v>
      </c>
      <c r="P64" s="4">
        <f t="shared" si="325"/>
        <v>0</v>
      </c>
      <c r="Q64" s="4">
        <f t="shared" si="6"/>
        <v>0</v>
      </c>
      <c r="R64" s="4">
        <f t="shared" si="269"/>
        <v>0</v>
      </c>
      <c r="S64" s="4">
        <f t="shared" si="270"/>
        <v>0</v>
      </c>
      <c r="T64" s="4">
        <f t="shared" si="271"/>
        <v>0</v>
      </c>
      <c r="U64" s="4">
        <f t="shared" si="272"/>
        <v>0</v>
      </c>
      <c r="V64" s="7">
        <f t="shared" si="273"/>
        <v>0</v>
      </c>
      <c r="W64" s="156">
        <v>8.1999999999999993</v>
      </c>
      <c r="X64" s="4">
        <v>4.91</v>
      </c>
      <c r="Y64" s="4">
        <f t="shared" si="274"/>
        <v>40.262</v>
      </c>
      <c r="Z64" s="156">
        <v>15</v>
      </c>
      <c r="AA64" s="4">
        <v>4.91</v>
      </c>
      <c r="AB64" s="157">
        <f t="shared" si="275"/>
        <v>73.650000000000006</v>
      </c>
      <c r="AC64" s="12">
        <v>7.3</v>
      </c>
      <c r="AD64" s="4">
        <v>44.08</v>
      </c>
      <c r="AE64" s="4" t="e">
        <f>#REF!*AC64</f>
        <v>#REF!</v>
      </c>
      <c r="AF64" s="6">
        <f t="shared" si="276"/>
        <v>50.691999999999993</v>
      </c>
      <c r="AG64" s="7">
        <f t="shared" si="277"/>
        <v>321.78399999999999</v>
      </c>
      <c r="AH64" s="156"/>
      <c r="AI64" s="4">
        <v>0</v>
      </c>
      <c r="AJ64" s="4"/>
      <c r="AK64" s="4">
        <f t="shared" si="278"/>
        <v>0</v>
      </c>
      <c r="AL64" s="4">
        <v>0</v>
      </c>
      <c r="AM64" s="4">
        <v>0</v>
      </c>
      <c r="AN64" s="6">
        <f t="shared" si="279"/>
        <v>0</v>
      </c>
      <c r="AO64" s="159">
        <v>0</v>
      </c>
      <c r="AP64" s="4">
        <v>0</v>
      </c>
      <c r="AQ64" s="4">
        <f t="shared" si="326"/>
        <v>0</v>
      </c>
      <c r="AR64" s="6">
        <f t="shared" si="280"/>
        <v>0</v>
      </c>
      <c r="AS64" s="7">
        <f t="shared" si="281"/>
        <v>0</v>
      </c>
      <c r="AT64" s="156">
        <v>15</v>
      </c>
      <c r="AU64" s="4">
        <v>1.62</v>
      </c>
      <c r="AV64" s="4">
        <v>4.71</v>
      </c>
      <c r="AW64" s="4">
        <f t="shared" si="282"/>
        <v>24.3</v>
      </c>
      <c r="AX64" s="6">
        <f t="shared" si="283"/>
        <v>70.650000000000006</v>
      </c>
      <c r="AY64" s="12">
        <v>65</v>
      </c>
      <c r="AZ64" s="4">
        <v>1.1200000000000001</v>
      </c>
      <c r="BA64" s="4">
        <v>68.900000000000006</v>
      </c>
      <c r="BB64" s="4">
        <v>74.900000000000006</v>
      </c>
      <c r="BC64" s="4">
        <v>75</v>
      </c>
      <c r="BD64" s="4">
        <v>121</v>
      </c>
      <c r="BE64" s="4">
        <f t="shared" si="323"/>
        <v>2.4034999999999997</v>
      </c>
      <c r="BF64" s="4">
        <f t="shared" si="284"/>
        <v>72.800000000000011</v>
      </c>
      <c r="BG64" s="6">
        <f t="shared" si="285"/>
        <v>2.64385</v>
      </c>
      <c r="BH64" s="7">
        <f t="shared" si="286"/>
        <v>156.22749999999999</v>
      </c>
      <c r="BI64" s="27"/>
      <c r="BJ64" s="28"/>
      <c r="BK64" s="29"/>
      <c r="BL64" s="30"/>
      <c r="BM64" s="31"/>
      <c r="BN64" s="28"/>
      <c r="BO64" s="29"/>
      <c r="BP64" s="30"/>
      <c r="BQ64" s="31"/>
      <c r="BR64" s="28"/>
      <c r="BS64" s="29"/>
      <c r="BT64" s="30"/>
      <c r="BU64" s="31"/>
      <c r="BV64" s="28"/>
      <c r="BW64" s="29"/>
      <c r="BX64" s="30"/>
      <c r="BY64" s="31"/>
      <c r="BZ64" s="28"/>
      <c r="CA64" s="29"/>
      <c r="CB64" s="30"/>
      <c r="CD64" s="33">
        <f t="shared" si="287"/>
        <v>0</v>
      </c>
      <c r="CE64" s="17">
        <f t="shared" si="288"/>
        <v>0</v>
      </c>
      <c r="CF64" s="17">
        <f t="shared" si="289"/>
        <v>0</v>
      </c>
      <c r="CG64" s="17">
        <f t="shared" si="290"/>
        <v>0</v>
      </c>
      <c r="CH64" s="17">
        <f t="shared" si="291"/>
        <v>0</v>
      </c>
      <c r="CJ64" s="17">
        <f t="shared" si="292"/>
        <v>0</v>
      </c>
      <c r="CK64" s="17">
        <f t="shared" si="293"/>
        <v>0</v>
      </c>
      <c r="CL64" s="17">
        <f t="shared" si="294"/>
        <v>0</v>
      </c>
      <c r="CM64" s="17">
        <f t="shared" si="295"/>
        <v>0</v>
      </c>
      <c r="CN64" s="17">
        <f t="shared" si="296"/>
        <v>0</v>
      </c>
      <c r="CO64" s="17" t="e">
        <f>#REF!+AG64+AX64+AN64+BH64+#REF!+DP64</f>
        <v>#REF!</v>
      </c>
      <c r="CP64" s="17" t="e">
        <f>CO64*1.257</f>
        <v>#REF!</v>
      </c>
      <c r="CQ64" s="17">
        <f t="shared" si="36"/>
        <v>622.31149999999991</v>
      </c>
      <c r="CR64" s="17">
        <f t="shared" si="37"/>
        <v>631.68514999999991</v>
      </c>
      <c r="CS64" s="17">
        <f t="shared" si="38"/>
        <v>646.10614999999996</v>
      </c>
      <c r="CT64" s="17">
        <f t="shared" si="39"/>
        <v>646.34649999999988</v>
      </c>
      <c r="CU64" s="17">
        <f t="shared" si="40"/>
        <v>756.90749999999991</v>
      </c>
      <c r="CV64" s="17">
        <f t="shared" si="297"/>
        <v>903.74755500000003</v>
      </c>
      <c r="CW64" s="17">
        <f t="shared" si="41"/>
        <v>40.262</v>
      </c>
      <c r="CX64" s="17">
        <f t="shared" si="298"/>
        <v>0</v>
      </c>
      <c r="CY64" s="33"/>
      <c r="CZ64" s="33"/>
      <c r="DA64" s="17"/>
      <c r="DB64" s="17"/>
      <c r="DC64" s="17"/>
      <c r="DD64" s="15">
        <f t="shared" si="299"/>
        <v>94.65927916666665</v>
      </c>
      <c r="DE64" s="15">
        <f t="shared" si="300"/>
        <v>92.114122368421036</v>
      </c>
      <c r="DF64" s="15">
        <f t="shared" si="301"/>
        <v>89.823481249999986</v>
      </c>
      <c r="DG64" s="15">
        <f t="shared" si="302"/>
        <v>87.750996428571426</v>
      </c>
      <c r="DH64" s="15">
        <f t="shared" si="303"/>
        <v>72.678379545454547</v>
      </c>
      <c r="DI64" s="15"/>
      <c r="DJ64" s="15"/>
      <c r="DK64" s="15"/>
      <c r="DL64" s="15"/>
      <c r="DM64" s="15"/>
      <c r="DO64" s="17"/>
      <c r="DP64" s="17">
        <v>1.5</v>
      </c>
      <c r="DQ64" s="32">
        <v>119.4</v>
      </c>
      <c r="DR64" s="32">
        <f t="shared" si="304"/>
        <v>141.98891874999998</v>
      </c>
      <c r="DS64" s="32">
        <f t="shared" si="305"/>
        <v>138.17118355263156</v>
      </c>
      <c r="DT64" s="32">
        <f t="shared" si="306"/>
        <v>134.73522187499998</v>
      </c>
      <c r="DU64" s="32">
        <f t="shared" si="307"/>
        <v>131.62649464285715</v>
      </c>
      <c r="DV64" s="32">
        <f t="shared" si="308"/>
        <v>109.01756931818181</v>
      </c>
      <c r="DW64" s="32">
        <v>73</v>
      </c>
      <c r="DX64" s="32">
        <f t="shared" si="309"/>
        <v>6910.1273791666654</v>
      </c>
      <c r="DY64" s="32">
        <f t="shared" si="310"/>
        <v>6724.3309328947353</v>
      </c>
      <c r="DZ64" s="32">
        <f t="shared" si="311"/>
        <v>6557.1141312499985</v>
      </c>
      <c r="EA64" s="32">
        <f t="shared" si="312"/>
        <v>6405.8227392857143</v>
      </c>
      <c r="EB64" s="32">
        <f t="shared" si="313"/>
        <v>5305.5217068181819</v>
      </c>
      <c r="ED64" s="15">
        <f t="shared" si="314"/>
        <v>1703.8670249999998</v>
      </c>
      <c r="EE64" s="15">
        <f t="shared" si="315"/>
        <v>1750.1683249999996</v>
      </c>
      <c r="EF64" s="15">
        <f t="shared" si="316"/>
        <v>1796.4696249999997</v>
      </c>
      <c r="EG64" s="15">
        <f t="shared" si="317"/>
        <v>1842.770925</v>
      </c>
      <c r="EH64" s="15">
        <f t="shared" si="318"/>
        <v>2398.3865249999999</v>
      </c>
      <c r="EI64" s="34"/>
      <c r="EJ64" s="35">
        <f t="shared" si="319"/>
        <v>5241.3863124999998</v>
      </c>
      <c r="EK64" s="35">
        <f t="shared" si="320"/>
        <v>4254.7033214285711</v>
      </c>
      <c r="EL64" s="35"/>
      <c r="EM64" s="35"/>
      <c r="EN64" s="15">
        <f t="shared" si="64"/>
        <v>74.83486111111111</v>
      </c>
      <c r="EO64" s="15">
        <f t="shared" si="73"/>
        <v>80.099236842105256</v>
      </c>
      <c r="EP64" s="15">
        <f t="shared" si="74"/>
        <v>78.10737499999999</v>
      </c>
      <c r="EQ64" s="15">
        <f t="shared" si="75"/>
        <v>71.799812500000002</v>
      </c>
      <c r="ER64" s="15">
        <f t="shared" si="65"/>
        <v>58.283607142857143</v>
      </c>
      <c r="ES64" s="15"/>
      <c r="ET64" s="15">
        <f t="shared" si="76"/>
        <v>1347.0274999999999</v>
      </c>
      <c r="EU64" s="15">
        <f t="shared" si="77"/>
        <v>1521.8854999999999</v>
      </c>
      <c r="EV64" s="15">
        <f t="shared" si="78"/>
        <v>1562.1474999999998</v>
      </c>
      <c r="EW64" s="15">
        <f t="shared" si="321"/>
        <v>1723.1955</v>
      </c>
      <c r="EX64" s="15">
        <f t="shared" si="322"/>
        <v>2447.9115000000002</v>
      </c>
      <c r="EY64" s="17">
        <f t="shared" si="66"/>
        <v>1347.0274999999999</v>
      </c>
      <c r="EZ64" s="17">
        <f t="shared" si="67"/>
        <v>1396.6631499999999</v>
      </c>
      <c r="FA64" s="17">
        <f t="shared" si="68"/>
        <v>1451.3461499999999</v>
      </c>
      <c r="FB64" s="17">
        <f t="shared" si="69"/>
        <v>1612.6344999999999</v>
      </c>
      <c r="FC64" s="17">
        <f t="shared" si="70"/>
        <v>2447.9114999999997</v>
      </c>
      <c r="FE64" s="17"/>
      <c r="FF64" s="17"/>
      <c r="FG64" s="17"/>
      <c r="FH64" s="17"/>
      <c r="FI64" s="17"/>
    </row>
    <row r="65" spans="1:165" ht="13.5" thickBot="1">
      <c r="A65" s="160">
        <v>14</v>
      </c>
      <c r="B65" s="2" t="s">
        <v>71</v>
      </c>
      <c r="C65" s="161">
        <v>18</v>
      </c>
      <c r="D65" s="162">
        <v>19</v>
      </c>
      <c r="E65" s="162">
        <v>20</v>
      </c>
      <c r="F65" s="162">
        <v>21</v>
      </c>
      <c r="G65" s="163">
        <v>33</v>
      </c>
      <c r="H65" s="26"/>
      <c r="I65" s="26">
        <f t="shared" si="201"/>
        <v>0</v>
      </c>
      <c r="J65" s="8">
        <f t="shared" si="264"/>
        <v>0</v>
      </c>
      <c r="K65" s="8">
        <f t="shared" si="265"/>
        <v>0</v>
      </c>
      <c r="L65" s="8">
        <f t="shared" si="266"/>
        <v>0</v>
      </c>
      <c r="M65" s="8">
        <f t="shared" si="267"/>
        <v>0</v>
      </c>
      <c r="N65" s="164">
        <f t="shared" si="268"/>
        <v>0</v>
      </c>
      <c r="O65" s="165">
        <v>0</v>
      </c>
      <c r="P65" s="4">
        <f t="shared" si="325"/>
        <v>0</v>
      </c>
      <c r="Q65" s="4">
        <f t="shared" si="6"/>
        <v>0</v>
      </c>
      <c r="R65" s="8">
        <f t="shared" si="269"/>
        <v>0</v>
      </c>
      <c r="S65" s="8">
        <f t="shared" si="270"/>
        <v>0</v>
      </c>
      <c r="T65" s="8">
        <f t="shared" si="271"/>
        <v>0</v>
      </c>
      <c r="U65" s="8">
        <f t="shared" si="272"/>
        <v>0</v>
      </c>
      <c r="V65" s="166">
        <f t="shared" si="273"/>
        <v>0</v>
      </c>
      <c r="W65" s="156">
        <v>8.1999999999999993</v>
      </c>
      <c r="X65" s="4">
        <v>4.91</v>
      </c>
      <c r="Y65" s="4">
        <f t="shared" si="274"/>
        <v>40.262</v>
      </c>
      <c r="Z65" s="156">
        <v>15</v>
      </c>
      <c r="AA65" s="4">
        <v>4.91</v>
      </c>
      <c r="AB65" s="157">
        <f t="shared" si="275"/>
        <v>73.650000000000006</v>
      </c>
      <c r="AC65" s="12">
        <v>7.3</v>
      </c>
      <c r="AD65" s="4">
        <v>44.08</v>
      </c>
      <c r="AE65" s="8" t="e">
        <f>#REF!*AC65</f>
        <v>#REF!</v>
      </c>
      <c r="AF65" s="6">
        <f t="shared" si="276"/>
        <v>50.691999999999993</v>
      </c>
      <c r="AG65" s="7">
        <f t="shared" si="277"/>
        <v>321.78399999999999</v>
      </c>
      <c r="AH65" s="167"/>
      <c r="AI65" s="8">
        <v>0</v>
      </c>
      <c r="AJ65" s="8"/>
      <c r="AK65" s="8">
        <f t="shared" si="278"/>
        <v>0</v>
      </c>
      <c r="AL65" s="8">
        <v>0</v>
      </c>
      <c r="AM65" s="8">
        <v>0</v>
      </c>
      <c r="AN65" s="6">
        <f t="shared" si="279"/>
        <v>0</v>
      </c>
      <c r="AO65" s="168">
        <v>0</v>
      </c>
      <c r="AP65" s="8">
        <v>0</v>
      </c>
      <c r="AQ65" s="4">
        <f t="shared" si="326"/>
        <v>0</v>
      </c>
      <c r="AR65" s="6">
        <f t="shared" si="280"/>
        <v>0</v>
      </c>
      <c r="AS65" s="7">
        <f t="shared" si="281"/>
        <v>0</v>
      </c>
      <c r="AT65" s="156">
        <v>15</v>
      </c>
      <c r="AU65" s="8">
        <v>1.62</v>
      </c>
      <c r="AV65" s="4">
        <v>4.71</v>
      </c>
      <c r="AW65" s="8">
        <f t="shared" si="282"/>
        <v>24.3</v>
      </c>
      <c r="AX65" s="6">
        <f t="shared" si="283"/>
        <v>70.650000000000006</v>
      </c>
      <c r="AY65" s="4">
        <v>65</v>
      </c>
      <c r="AZ65" s="4">
        <v>1.1200000000000001</v>
      </c>
      <c r="BA65" s="4">
        <v>68.900000000000006</v>
      </c>
      <c r="BB65" s="4">
        <v>74.900000000000006</v>
      </c>
      <c r="BC65" s="4">
        <v>75</v>
      </c>
      <c r="BD65" s="4">
        <v>121</v>
      </c>
      <c r="BE65" s="4">
        <f t="shared" si="323"/>
        <v>2.4034999999999997</v>
      </c>
      <c r="BF65" s="8">
        <f t="shared" si="284"/>
        <v>72.800000000000011</v>
      </c>
      <c r="BG65" s="6">
        <f t="shared" si="285"/>
        <v>2.64385</v>
      </c>
      <c r="BH65" s="7">
        <f t="shared" si="286"/>
        <v>156.22749999999999</v>
      </c>
      <c r="BI65" s="170"/>
      <c r="BJ65" s="171"/>
      <c r="BK65" s="172"/>
      <c r="BL65" s="173"/>
      <c r="BM65" s="174"/>
      <c r="BN65" s="171"/>
      <c r="BO65" s="172"/>
      <c r="BP65" s="173"/>
      <c r="BQ65" s="174"/>
      <c r="BR65" s="171"/>
      <c r="BS65" s="172"/>
      <c r="BT65" s="173"/>
      <c r="BU65" s="174"/>
      <c r="BV65" s="171"/>
      <c r="BW65" s="172"/>
      <c r="BX65" s="173"/>
      <c r="BY65" s="174"/>
      <c r="BZ65" s="171"/>
      <c r="CA65" s="172"/>
      <c r="CB65" s="173"/>
      <c r="CD65" s="33">
        <f t="shared" si="287"/>
        <v>0</v>
      </c>
      <c r="CE65" s="17">
        <f t="shared" si="288"/>
        <v>0</v>
      </c>
      <c r="CF65" s="17">
        <f t="shared" si="289"/>
        <v>0</v>
      </c>
      <c r="CG65" s="17">
        <f t="shared" si="290"/>
        <v>0</v>
      </c>
      <c r="CH65" s="17">
        <f t="shared" si="291"/>
        <v>0</v>
      </c>
      <c r="CJ65" s="17">
        <f t="shared" si="292"/>
        <v>0</v>
      </c>
      <c r="CK65" s="17">
        <f t="shared" si="293"/>
        <v>0</v>
      </c>
      <c r="CL65" s="17">
        <f t="shared" si="294"/>
        <v>0</v>
      </c>
      <c r="CM65" s="17">
        <f t="shared" si="295"/>
        <v>0</v>
      </c>
      <c r="CN65" s="17">
        <f t="shared" si="296"/>
        <v>0</v>
      </c>
      <c r="CO65" s="17" t="e">
        <f>#REF!+AG65+AX65+AN65+BH65+#REF!+DP65</f>
        <v>#REF!</v>
      </c>
      <c r="CP65" s="17" t="e">
        <f>CO65*1.258</f>
        <v>#REF!</v>
      </c>
      <c r="CQ65" s="17">
        <f t="shared" si="36"/>
        <v>622.31149999999991</v>
      </c>
      <c r="CR65" s="17">
        <f t="shared" si="37"/>
        <v>631.68514999999991</v>
      </c>
      <c r="CS65" s="17">
        <f t="shared" si="38"/>
        <v>646.10614999999996</v>
      </c>
      <c r="CT65" s="17">
        <f t="shared" si="39"/>
        <v>646.34649999999988</v>
      </c>
      <c r="CU65" s="17">
        <f t="shared" si="40"/>
        <v>756.90749999999991</v>
      </c>
      <c r="CV65" s="17">
        <f t="shared" si="297"/>
        <v>903.74755500000003</v>
      </c>
      <c r="CW65" s="17">
        <f t="shared" si="41"/>
        <v>40.262</v>
      </c>
      <c r="CX65" s="17">
        <f t="shared" si="298"/>
        <v>0</v>
      </c>
      <c r="CY65" s="33"/>
      <c r="CZ65" s="33"/>
      <c r="DA65" s="17"/>
      <c r="DB65" s="17"/>
      <c r="DC65" s="17"/>
      <c r="DD65" s="15">
        <f t="shared" si="299"/>
        <v>94.65927916666665</v>
      </c>
      <c r="DE65" s="15">
        <f t="shared" si="300"/>
        <v>92.114122368421036</v>
      </c>
      <c r="DF65" s="15">
        <f t="shared" si="301"/>
        <v>89.823481249999986</v>
      </c>
      <c r="DG65" s="15">
        <f t="shared" si="302"/>
        <v>87.750996428571426</v>
      </c>
      <c r="DH65" s="15">
        <f t="shared" si="303"/>
        <v>72.678379545454547</v>
      </c>
      <c r="DI65" s="15"/>
      <c r="DJ65" s="15"/>
      <c r="DK65" s="15"/>
      <c r="DL65" s="15"/>
      <c r="DM65" s="15"/>
      <c r="DO65" s="17"/>
      <c r="DP65" s="17">
        <v>1.3</v>
      </c>
      <c r="DQ65" s="32">
        <v>119.4</v>
      </c>
      <c r="DR65" s="32">
        <f t="shared" si="304"/>
        <v>123.05706291666665</v>
      </c>
      <c r="DS65" s="32">
        <f t="shared" si="305"/>
        <v>119.74835907894735</v>
      </c>
      <c r="DT65" s="32">
        <f t="shared" si="306"/>
        <v>116.77052562499999</v>
      </c>
      <c r="DU65" s="32">
        <f t="shared" si="307"/>
        <v>114.07629535714285</v>
      </c>
      <c r="DV65" s="32">
        <f t="shared" si="308"/>
        <v>94.481893409090915</v>
      </c>
      <c r="DW65" s="32">
        <v>47</v>
      </c>
      <c r="DX65" s="32">
        <f t="shared" si="309"/>
        <v>4448.9861208333323</v>
      </c>
      <c r="DY65" s="32">
        <f t="shared" si="310"/>
        <v>4329.3637513157882</v>
      </c>
      <c r="DZ65" s="32">
        <f t="shared" si="311"/>
        <v>4221.7036187499998</v>
      </c>
      <c r="EA65" s="32">
        <f t="shared" si="312"/>
        <v>4124.2968321428571</v>
      </c>
      <c r="EB65" s="32">
        <f t="shared" si="313"/>
        <v>3415.8838386363636</v>
      </c>
      <c r="ED65" s="15">
        <f t="shared" si="314"/>
        <v>1703.8670249999998</v>
      </c>
      <c r="EE65" s="15">
        <f t="shared" si="315"/>
        <v>1750.1683249999996</v>
      </c>
      <c r="EF65" s="15">
        <f t="shared" si="316"/>
        <v>1796.4696249999997</v>
      </c>
      <c r="EG65" s="15">
        <f t="shared" si="317"/>
        <v>1842.770925</v>
      </c>
      <c r="EH65" s="15">
        <f t="shared" si="318"/>
        <v>2398.3865249999999</v>
      </c>
      <c r="EI65" s="34"/>
      <c r="EJ65" s="35">
        <f t="shared" si="319"/>
        <v>3374.5911875000002</v>
      </c>
      <c r="EK65" s="35">
        <f t="shared" si="320"/>
        <v>2739.3295357142856</v>
      </c>
      <c r="EL65" s="35"/>
      <c r="EM65" s="35"/>
      <c r="EN65" s="15">
        <f t="shared" si="64"/>
        <v>74.83486111111111</v>
      </c>
      <c r="EO65" s="15">
        <f t="shared" si="73"/>
        <v>80.099236842105256</v>
      </c>
      <c r="EP65" s="15">
        <f t="shared" si="74"/>
        <v>78.10737499999999</v>
      </c>
      <c r="EQ65" s="15">
        <f t="shared" si="75"/>
        <v>71.799812500000002</v>
      </c>
      <c r="ER65" s="15">
        <f t="shared" si="65"/>
        <v>58.283607142857143</v>
      </c>
      <c r="ES65" s="15"/>
      <c r="ET65" s="15">
        <f t="shared" si="76"/>
        <v>1347.0274999999999</v>
      </c>
      <c r="EU65" s="15">
        <f t="shared" si="77"/>
        <v>1521.8854999999999</v>
      </c>
      <c r="EV65" s="15">
        <f t="shared" si="78"/>
        <v>1562.1474999999998</v>
      </c>
      <c r="EW65" s="15">
        <f t="shared" si="321"/>
        <v>1723.1955</v>
      </c>
      <c r="EX65" s="15">
        <f t="shared" si="322"/>
        <v>2447.9115000000002</v>
      </c>
      <c r="EY65" s="17">
        <f t="shared" si="66"/>
        <v>1347.0274999999999</v>
      </c>
      <c r="EZ65" s="17">
        <f t="shared" si="67"/>
        <v>1396.6631499999999</v>
      </c>
      <c r="FA65" s="17">
        <f t="shared" si="68"/>
        <v>1451.3461499999999</v>
      </c>
      <c r="FB65" s="17">
        <f t="shared" si="69"/>
        <v>1612.6344999999999</v>
      </c>
      <c r="FC65" s="17">
        <f t="shared" si="70"/>
        <v>2447.9114999999997</v>
      </c>
      <c r="FE65" s="17"/>
      <c r="FF65" s="17"/>
      <c r="FG65" s="17"/>
      <c r="FH65" s="17"/>
      <c r="FI65" s="17"/>
    </row>
    <row r="66" spans="1:165">
      <c r="A66" s="189">
        <v>6</v>
      </c>
      <c r="B66" s="137" t="s">
        <v>72</v>
      </c>
      <c r="C66" s="175"/>
      <c r="D66" s="176"/>
      <c r="E66" s="176"/>
      <c r="F66" s="176"/>
      <c r="G66" s="177"/>
      <c r="H66" s="195"/>
      <c r="I66" s="26">
        <f t="shared" si="201"/>
        <v>0</v>
      </c>
      <c r="J66" s="9"/>
      <c r="K66" s="9"/>
      <c r="L66" s="9"/>
      <c r="M66" s="9"/>
      <c r="N66" s="148"/>
      <c r="O66" s="178"/>
      <c r="P66" s="4">
        <f t="shared" si="325"/>
        <v>0</v>
      </c>
      <c r="Q66" s="4">
        <f t="shared" si="6"/>
        <v>0</v>
      </c>
      <c r="R66" s="9"/>
      <c r="S66" s="9"/>
      <c r="T66" s="9"/>
      <c r="U66" s="9"/>
      <c r="V66" s="179"/>
      <c r="W66" s="156"/>
      <c r="X66" s="4"/>
      <c r="Y66" s="4"/>
      <c r="Z66" s="156"/>
      <c r="AA66" s="4"/>
      <c r="AB66" s="157"/>
      <c r="AC66" s="178"/>
      <c r="AD66" s="4"/>
      <c r="AE66" s="9"/>
      <c r="AF66" s="6"/>
      <c r="AG66" s="7"/>
      <c r="AH66" s="146"/>
      <c r="AI66" s="9"/>
      <c r="AJ66" s="9"/>
      <c r="AK66" s="9"/>
      <c r="AL66" s="9"/>
      <c r="AM66" s="9"/>
      <c r="AN66" s="6"/>
      <c r="AO66" s="180"/>
      <c r="AP66" s="9"/>
      <c r="AQ66" s="4"/>
      <c r="AR66" s="6"/>
      <c r="AS66" s="7"/>
      <c r="AT66" s="156"/>
      <c r="AU66" s="9"/>
      <c r="AV66" s="4"/>
      <c r="AW66" s="9"/>
      <c r="AX66" s="6"/>
      <c r="AY66" s="4"/>
      <c r="AZ66" s="4"/>
      <c r="BA66" s="4"/>
      <c r="BB66" s="4"/>
      <c r="BC66" s="4"/>
      <c r="BD66" s="4"/>
      <c r="BE66" s="4"/>
      <c r="BF66" s="9"/>
      <c r="BG66" s="6"/>
      <c r="BH66" s="7"/>
      <c r="BI66" s="181"/>
      <c r="BJ66" s="182"/>
      <c r="BK66" s="183"/>
      <c r="BL66" s="184"/>
      <c r="BM66" s="185"/>
      <c r="BN66" s="182"/>
      <c r="BO66" s="183"/>
      <c r="BP66" s="184"/>
      <c r="BQ66" s="185"/>
      <c r="BR66" s="182"/>
      <c r="BS66" s="183"/>
      <c r="BT66" s="184"/>
      <c r="BU66" s="185"/>
      <c r="BV66" s="182"/>
      <c r="BW66" s="183"/>
      <c r="BX66" s="184"/>
      <c r="BY66" s="185"/>
      <c r="BZ66" s="182"/>
      <c r="CA66" s="183"/>
      <c r="CB66" s="184"/>
      <c r="CD66" s="33"/>
      <c r="CE66" s="17"/>
      <c r="CF66" s="17"/>
      <c r="CG66" s="17"/>
      <c r="CH66" s="17"/>
      <c r="CJ66" s="17"/>
      <c r="CK66" s="17"/>
      <c r="CL66" s="17"/>
      <c r="CM66" s="17"/>
      <c r="CN66" s="17"/>
      <c r="CO66" s="17"/>
      <c r="CP66" s="17"/>
      <c r="CQ66" s="17">
        <f t="shared" si="36"/>
        <v>0</v>
      </c>
      <c r="CR66" s="17">
        <f t="shared" si="37"/>
        <v>0</v>
      </c>
      <c r="CS66" s="17">
        <f t="shared" si="38"/>
        <v>0</v>
      </c>
      <c r="CT66" s="17">
        <f t="shared" si="39"/>
        <v>0</v>
      </c>
      <c r="CU66" s="17">
        <f t="shared" si="40"/>
        <v>0</v>
      </c>
      <c r="CV66" s="17"/>
      <c r="CW66" s="17">
        <f t="shared" si="41"/>
        <v>0</v>
      </c>
      <c r="CX66" s="17"/>
      <c r="CY66" s="33"/>
      <c r="CZ66" s="33"/>
      <c r="DA66" s="17"/>
      <c r="DB66" s="17"/>
      <c r="DC66" s="17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O66" s="17"/>
      <c r="DP66" s="17"/>
      <c r="ED66" s="15"/>
      <c r="EE66" s="15"/>
      <c r="EF66" s="15"/>
      <c r="EG66" s="15"/>
      <c r="EH66" s="15"/>
      <c r="EI66" s="34"/>
      <c r="EJ66" s="35"/>
      <c r="EK66" s="35"/>
      <c r="EL66" s="35"/>
      <c r="EM66" s="35"/>
      <c r="EN66" s="15">
        <f t="shared" si="64"/>
        <v>0</v>
      </c>
      <c r="EO66" s="15">
        <f t="shared" si="73"/>
        <v>0</v>
      </c>
      <c r="EP66" s="15">
        <f t="shared" si="74"/>
        <v>0</v>
      </c>
      <c r="EQ66" s="15">
        <f t="shared" si="75"/>
        <v>0</v>
      </c>
      <c r="ER66" s="15">
        <f t="shared" si="65"/>
        <v>0</v>
      </c>
      <c r="ES66" s="15"/>
      <c r="ET66" s="15">
        <f t="shared" si="76"/>
        <v>0</v>
      </c>
      <c r="EU66" s="15">
        <f t="shared" si="77"/>
        <v>0</v>
      </c>
      <c r="EV66" s="15">
        <f t="shared" si="78"/>
        <v>0</v>
      </c>
      <c r="EW66" s="15"/>
      <c r="EX66" s="15"/>
      <c r="EY66" s="17">
        <f t="shared" si="66"/>
        <v>0</v>
      </c>
      <c r="EZ66" s="17">
        <f t="shared" si="67"/>
        <v>0</v>
      </c>
      <c r="FA66" s="17">
        <f t="shared" si="68"/>
        <v>0</v>
      </c>
      <c r="FB66" s="17">
        <f t="shared" si="69"/>
        <v>0</v>
      </c>
      <c r="FC66" s="17">
        <f t="shared" si="70"/>
        <v>0</v>
      </c>
      <c r="FE66" s="17"/>
      <c r="FF66" s="17"/>
      <c r="FG66" s="17"/>
      <c r="FH66" s="17"/>
      <c r="FI66" s="17"/>
    </row>
    <row r="67" spans="1:165">
      <c r="A67" s="48">
        <v>1</v>
      </c>
      <c r="B67" s="19" t="s">
        <v>73</v>
      </c>
      <c r="C67" s="23">
        <v>18</v>
      </c>
      <c r="D67" s="24">
        <v>19</v>
      </c>
      <c r="E67" s="24">
        <v>20</v>
      </c>
      <c r="F67" s="24">
        <v>21</v>
      </c>
      <c r="G67" s="25">
        <v>33</v>
      </c>
      <c r="H67" s="26"/>
      <c r="I67" s="26">
        <f t="shared" si="201"/>
        <v>0</v>
      </c>
      <c r="J67" s="4">
        <f t="shared" ref="J67:J79" si="327">I67*C67</f>
        <v>0</v>
      </c>
      <c r="K67" s="4">
        <f t="shared" ref="K67:K79" si="328">I67*D67</f>
        <v>0</v>
      </c>
      <c r="L67" s="4">
        <f t="shared" ref="L67:L79" si="329">I67*E67</f>
        <v>0</v>
      </c>
      <c r="M67" s="4">
        <f t="shared" ref="M67:M79" si="330">I67*F67</f>
        <v>0</v>
      </c>
      <c r="N67" s="6">
        <f t="shared" ref="N67:N79" si="331">I67*G67</f>
        <v>0</v>
      </c>
      <c r="O67" s="12">
        <v>0</v>
      </c>
      <c r="P67" s="4">
        <f t="shared" si="325"/>
        <v>0</v>
      </c>
      <c r="Q67" s="4">
        <f t="shared" si="6"/>
        <v>0</v>
      </c>
      <c r="R67" s="4">
        <f t="shared" ref="R67:R79" si="332">P67*O67*C67</f>
        <v>0</v>
      </c>
      <c r="S67" s="4">
        <f t="shared" ref="S67:S79" si="333">P67*O67*D67</f>
        <v>0</v>
      </c>
      <c r="T67" s="4">
        <f t="shared" ref="T67:T79" si="334">P67*O67*E67</f>
        <v>0</v>
      </c>
      <c r="U67" s="4">
        <f t="shared" ref="U67:U79" si="335">P67*O67*F67</f>
        <v>0</v>
      </c>
      <c r="V67" s="7">
        <f t="shared" ref="V67:V79" si="336">P67*O67*G67</f>
        <v>0</v>
      </c>
      <c r="W67" s="156">
        <v>8.1999999999999993</v>
      </c>
      <c r="X67" s="4">
        <v>4.91</v>
      </c>
      <c r="Y67" s="4">
        <f t="shared" ref="Y67:Y79" si="337">W67*X67</f>
        <v>40.262</v>
      </c>
      <c r="Z67" s="156">
        <v>15</v>
      </c>
      <c r="AA67" s="4">
        <v>4.91</v>
      </c>
      <c r="AB67" s="157">
        <f t="shared" ref="AB67:AB79" si="338">AA67*Z67</f>
        <v>73.650000000000006</v>
      </c>
      <c r="AC67" s="12">
        <v>5.7</v>
      </c>
      <c r="AD67" s="4">
        <v>44.08</v>
      </c>
      <c r="AE67" s="4" t="e">
        <f>#REF!*AC67</f>
        <v>#REF!</v>
      </c>
      <c r="AF67" s="6">
        <f t="shared" ref="AF67:AF79" si="339">AD67*1.15</f>
        <v>50.691999999999993</v>
      </c>
      <c r="AG67" s="7">
        <f t="shared" ref="AG67:AG79" si="340">AC67*AD67</f>
        <v>251.256</v>
      </c>
      <c r="AH67" s="156"/>
      <c r="AI67" s="4">
        <v>0</v>
      </c>
      <c r="AJ67" s="4"/>
      <c r="AK67" s="4">
        <f t="shared" ref="AK67:AK79" si="341">AI67*AH67</f>
        <v>0</v>
      </c>
      <c r="AL67" s="4">
        <v>0</v>
      </c>
      <c r="AM67" s="4">
        <v>0</v>
      </c>
      <c r="AN67" s="6">
        <f t="shared" ref="AN67:AN79" si="342">AH67*AJ67</f>
        <v>0</v>
      </c>
      <c r="AO67" s="159">
        <v>0.22500000000000001</v>
      </c>
      <c r="AP67" s="4">
        <v>0</v>
      </c>
      <c r="AQ67" s="4">
        <v>298</v>
      </c>
      <c r="AR67" s="6">
        <f t="shared" ref="AR67:AR79" si="343">AQ67*1.1</f>
        <v>327.8</v>
      </c>
      <c r="AS67" s="7">
        <f t="shared" ref="AS67:AS79" si="344">AO67*AQ67</f>
        <v>67.05</v>
      </c>
      <c r="AT67" s="156">
        <v>15</v>
      </c>
      <c r="AU67" s="4">
        <v>1.62</v>
      </c>
      <c r="AV67" s="4">
        <v>4.71</v>
      </c>
      <c r="AW67" s="4">
        <f t="shared" ref="AW67:AW79" si="345">AU67*AT67</f>
        <v>24.3</v>
      </c>
      <c r="AX67" s="6">
        <f t="shared" ref="AX67:AX79" si="346">AV67*AT67</f>
        <v>70.650000000000006</v>
      </c>
      <c r="AY67" s="12">
        <v>65</v>
      </c>
      <c r="AZ67" s="4">
        <v>1.1200000000000001</v>
      </c>
      <c r="BA67" s="4">
        <v>68.900000000000006</v>
      </c>
      <c r="BB67" s="4">
        <v>74.900000000000006</v>
      </c>
      <c r="BC67" s="4">
        <v>75</v>
      </c>
      <c r="BD67" s="4">
        <v>121</v>
      </c>
      <c r="BE67" s="4">
        <f t="shared" ref="BE67:BE79" si="347">2.09*115/100</f>
        <v>2.4034999999999997</v>
      </c>
      <c r="BF67" s="4">
        <f t="shared" ref="BF67:BF79" si="348">AZ67*AY67</f>
        <v>72.800000000000011</v>
      </c>
      <c r="BG67" s="6">
        <f t="shared" ref="BG67:BG79" si="349">BE67*1.1</f>
        <v>2.64385</v>
      </c>
      <c r="BH67" s="7">
        <f t="shared" ref="BH67:BH79" si="350">BE67*AY67</f>
        <v>156.22749999999999</v>
      </c>
      <c r="BI67" s="27"/>
      <c r="BJ67" s="28"/>
      <c r="BK67" s="29"/>
      <c r="BL67" s="30"/>
      <c r="BM67" s="31"/>
      <c r="BN67" s="28"/>
      <c r="BO67" s="29"/>
      <c r="BP67" s="30"/>
      <c r="BQ67" s="31"/>
      <c r="BR67" s="28"/>
      <c r="BS67" s="29"/>
      <c r="BT67" s="30"/>
      <c r="BU67" s="31"/>
      <c r="BV67" s="28"/>
      <c r="BW67" s="29"/>
      <c r="BX67" s="30"/>
      <c r="BY67" s="31"/>
      <c r="BZ67" s="28"/>
      <c r="CA67" s="29"/>
      <c r="CB67" s="30"/>
      <c r="CD67" s="33">
        <f t="shared" ref="CD67:CD79" si="351">(AS67*5)</f>
        <v>335.25</v>
      </c>
      <c r="CE67" s="17">
        <f t="shared" ref="CE67:CE79" si="352">AS67*4</f>
        <v>268.2</v>
      </c>
      <c r="CF67" s="17">
        <f t="shared" ref="CF67:CF79" si="353">AS67*3</f>
        <v>201.14999999999998</v>
      </c>
      <c r="CG67" s="17">
        <f t="shared" ref="CG67:CG79" si="354">AS67*2</f>
        <v>134.1</v>
      </c>
      <c r="CH67" s="17">
        <f t="shared" ref="CH67:CH79" si="355">AS67</f>
        <v>67.05</v>
      </c>
      <c r="CJ67" s="17">
        <f t="shared" ref="CJ67:CJ79" si="356">CD67/5/18</f>
        <v>3.7249999999999996</v>
      </c>
      <c r="CK67" s="17">
        <f t="shared" ref="CK67:CK79" si="357">CE67/4/19</f>
        <v>3.5289473684210524</v>
      </c>
      <c r="CL67" s="17">
        <f t="shared" ref="CL67:CL79" si="358">CF67/3/20</f>
        <v>3.3525</v>
      </c>
      <c r="CM67" s="17">
        <f t="shared" ref="CM67:CM79" si="359">CG67/2/21</f>
        <v>3.1928571428571426</v>
      </c>
      <c r="CN67" s="17">
        <f t="shared" ref="CN67:CN79" si="360">CH67/1/33</f>
        <v>2.0318181818181817</v>
      </c>
      <c r="CO67" s="17" t="e">
        <f>#REF!+AG67+AX67+AN67+BH67+#REF!+DP67</f>
        <v>#REF!</v>
      </c>
      <c r="CP67" s="17" t="e">
        <f>CO67*1.26</f>
        <v>#REF!</v>
      </c>
      <c r="CQ67" s="17">
        <f t="shared" si="36"/>
        <v>618.83349999999996</v>
      </c>
      <c r="CR67" s="17">
        <f t="shared" si="37"/>
        <v>628.20714999999996</v>
      </c>
      <c r="CS67" s="17">
        <f t="shared" si="38"/>
        <v>642.62815000000001</v>
      </c>
      <c r="CT67" s="17">
        <f t="shared" si="39"/>
        <v>642.86850000000004</v>
      </c>
      <c r="CU67" s="17">
        <f t="shared" si="40"/>
        <v>753.42949999999996</v>
      </c>
      <c r="CV67" s="17">
        <f t="shared" ref="CV67:CV79" si="361">CU67*DQ67/100</f>
        <v>887.53995099999997</v>
      </c>
      <c r="CW67" s="17">
        <f t="shared" si="41"/>
        <v>40.262</v>
      </c>
      <c r="CX67" s="17">
        <f t="shared" ref="CX67:CX79" si="362">O67*P67</f>
        <v>0</v>
      </c>
      <c r="CY67" s="33"/>
      <c r="CZ67" s="33"/>
      <c r="DA67" s="17"/>
      <c r="DB67" s="17"/>
      <c r="DC67" s="17"/>
      <c r="DD67" s="15">
        <f t="shared" ref="DD67:DD79" si="363">(CU67/18+CW67)*1.15</f>
        <v>94.437073611111103</v>
      </c>
      <c r="DE67" s="15">
        <f t="shared" ref="DE67:DE79" si="364">(CU67/19+CW67)*1.15</f>
        <v>91.903611842105263</v>
      </c>
      <c r="DF67" s="15">
        <f t="shared" ref="DF67:DF79" si="365">(CU67/20+CW67) *1.15</f>
        <v>89.623496249999988</v>
      </c>
      <c r="DG67" s="15">
        <f t="shared" ref="DG67:DG79" si="366">(CU67/21+CW67)*1.15</f>
        <v>87.560534523809523</v>
      </c>
      <c r="DH67" s="15">
        <f t="shared" ref="DH67:DH79" si="367">(CU67/33+CW67) *1.15</f>
        <v>72.557176515151511</v>
      </c>
      <c r="DI67" s="15"/>
      <c r="DJ67" s="15"/>
      <c r="DK67" s="15"/>
      <c r="DL67" s="15"/>
      <c r="DM67" s="15"/>
      <c r="DO67" s="17"/>
      <c r="DP67" s="17">
        <v>5</v>
      </c>
      <c r="DQ67" s="32">
        <v>117.8</v>
      </c>
      <c r="DR67" s="32">
        <f t="shared" ref="DR67:DR79" si="368">DD67*DP67</f>
        <v>472.1853680555555</v>
      </c>
      <c r="DS67" s="32">
        <f t="shared" ref="DS67:DS79" si="369">DE67*DP67</f>
        <v>459.5180592105263</v>
      </c>
      <c r="DT67" s="32">
        <f t="shared" ref="DT67:DT79" si="370">DF67*DP67</f>
        <v>448.11748124999997</v>
      </c>
      <c r="DU67" s="32">
        <f t="shared" ref="DU67:DU79" si="371">DG67*DP67</f>
        <v>437.8026726190476</v>
      </c>
      <c r="DV67" s="32">
        <f t="shared" ref="DV67:DV79" si="372">DH67*DP67</f>
        <v>362.78588257575757</v>
      </c>
      <c r="DW67" s="32">
        <v>127</v>
      </c>
      <c r="DX67" s="32">
        <f t="shared" ref="DX67:DX79" si="373">DD67*DW67</f>
        <v>11993.508348611111</v>
      </c>
      <c r="DY67" s="32">
        <f t="shared" ref="DY67:DY79" si="374">DE67*DW67</f>
        <v>11671.758703947369</v>
      </c>
      <c r="DZ67" s="32">
        <f t="shared" ref="DZ67:DZ79" si="375">DF67*DW67</f>
        <v>11382.184023749998</v>
      </c>
      <c r="EA67" s="32">
        <f t="shared" ref="EA67:EA79" si="376">DG67*DW67</f>
        <v>11120.18788452381</v>
      </c>
      <c r="EB67" s="32">
        <f t="shared" ref="EB67:EB79" si="377">DH67*DW67</f>
        <v>9214.7614174242426</v>
      </c>
      <c r="ED67" s="15">
        <f t="shared" ref="ED67:ED79" si="378">DD67*18</f>
        <v>1699.8673249999999</v>
      </c>
      <c r="EE67" s="15">
        <f t="shared" ref="EE67:EE79" si="379">DE67*19</f>
        <v>1746.168625</v>
      </c>
      <c r="EF67" s="15">
        <f t="shared" ref="EF67:EF79" si="380">DF67*20</f>
        <v>1792.4699249999999</v>
      </c>
      <c r="EG67" s="15">
        <f t="shared" ref="EG67:EG79" si="381">DG67*21</f>
        <v>1838.771225</v>
      </c>
      <c r="EH67" s="15">
        <f t="shared" ref="EH67:EH79" si="382">DH67*33</f>
        <v>2394.386825</v>
      </c>
      <c r="EI67" s="34"/>
      <c r="EJ67" s="35">
        <f t="shared" ref="EJ67:EJ79" si="383">EQ67*DW67</f>
        <v>9100.1717708333326</v>
      </c>
      <c r="EK67" s="35">
        <f t="shared" ref="EK67:EK79" si="384">ER67*DW67</f>
        <v>7391.5012976190474</v>
      </c>
      <c r="EL67" s="35"/>
      <c r="EM67" s="35"/>
      <c r="EN67" s="15">
        <f t="shared" si="64"/>
        <v>74.641638888888878</v>
      </c>
      <c r="EO67" s="15">
        <f t="shared" si="73"/>
        <v>79.916184210526325</v>
      </c>
      <c r="EP67" s="15">
        <f t="shared" si="74"/>
        <v>77.933475000000001</v>
      </c>
      <c r="EQ67" s="15">
        <f t="shared" si="75"/>
        <v>71.654895833333327</v>
      </c>
      <c r="ER67" s="15">
        <f t="shared" si="65"/>
        <v>58.20079761904762</v>
      </c>
      <c r="ES67" s="15"/>
      <c r="ET67" s="15">
        <f t="shared" si="76"/>
        <v>1343.5494999999999</v>
      </c>
      <c r="EU67" s="15">
        <f t="shared" si="77"/>
        <v>1518.4075000000003</v>
      </c>
      <c r="EV67" s="15">
        <f t="shared" si="78"/>
        <v>1558.6695</v>
      </c>
      <c r="EW67" s="15">
        <f t="shared" ref="EW67:EW79" si="385">EQ67*24</f>
        <v>1719.7174999999997</v>
      </c>
      <c r="EX67" s="15">
        <f t="shared" ref="EX67:EX79" si="386">ER67*42</f>
        <v>2444.4335000000001</v>
      </c>
      <c r="EY67" s="17">
        <f t="shared" si="66"/>
        <v>1343.5494999999999</v>
      </c>
      <c r="EZ67" s="17">
        <f t="shared" si="67"/>
        <v>1393.18515</v>
      </c>
      <c r="FA67" s="17">
        <f t="shared" si="68"/>
        <v>1447.86815</v>
      </c>
      <c r="FB67" s="17">
        <f t="shared" si="69"/>
        <v>1609.1565000000001</v>
      </c>
      <c r="FC67" s="17">
        <f t="shared" si="70"/>
        <v>2444.4335000000001</v>
      </c>
      <c r="FE67" s="17"/>
      <c r="FF67" s="17"/>
      <c r="FG67" s="17"/>
      <c r="FH67" s="17"/>
      <c r="FI67" s="17"/>
    </row>
    <row r="68" spans="1:165">
      <c r="A68" s="48">
        <v>2</v>
      </c>
      <c r="B68" s="19" t="s">
        <v>74</v>
      </c>
      <c r="C68" s="23">
        <v>18</v>
      </c>
      <c r="D68" s="24">
        <v>19</v>
      </c>
      <c r="E68" s="24">
        <v>20</v>
      </c>
      <c r="F68" s="24">
        <v>21</v>
      </c>
      <c r="G68" s="25">
        <v>33</v>
      </c>
      <c r="H68" s="26"/>
      <c r="I68" s="26">
        <f t="shared" si="201"/>
        <v>0</v>
      </c>
      <c r="J68" s="4">
        <f t="shared" si="327"/>
        <v>0</v>
      </c>
      <c r="K68" s="4">
        <f t="shared" si="328"/>
        <v>0</v>
      </c>
      <c r="L68" s="4">
        <f t="shared" si="329"/>
        <v>0</v>
      </c>
      <c r="M68" s="4">
        <f t="shared" si="330"/>
        <v>0</v>
      </c>
      <c r="N68" s="6">
        <f t="shared" si="331"/>
        <v>0</v>
      </c>
      <c r="O68" s="12">
        <v>0</v>
      </c>
      <c r="P68" s="4">
        <f t="shared" si="325"/>
        <v>0</v>
      </c>
      <c r="Q68" s="4">
        <f t="shared" si="6"/>
        <v>0</v>
      </c>
      <c r="R68" s="4">
        <f t="shared" si="332"/>
        <v>0</v>
      </c>
      <c r="S68" s="4">
        <f t="shared" si="333"/>
        <v>0</v>
      </c>
      <c r="T68" s="4">
        <f t="shared" si="334"/>
        <v>0</v>
      </c>
      <c r="U68" s="4">
        <f t="shared" si="335"/>
        <v>0</v>
      </c>
      <c r="V68" s="7">
        <f t="shared" si="336"/>
        <v>0</v>
      </c>
      <c r="W68" s="156">
        <v>8.1999999999999993</v>
      </c>
      <c r="X68" s="4">
        <v>4.91</v>
      </c>
      <c r="Y68" s="4">
        <f t="shared" si="337"/>
        <v>40.262</v>
      </c>
      <c r="Z68" s="156">
        <v>15</v>
      </c>
      <c r="AA68" s="4">
        <v>4.91</v>
      </c>
      <c r="AB68" s="157">
        <f t="shared" si="338"/>
        <v>73.650000000000006</v>
      </c>
      <c r="AC68" s="12">
        <v>5.7</v>
      </c>
      <c r="AD68" s="4">
        <v>44.08</v>
      </c>
      <c r="AE68" s="4" t="e">
        <f>#REF!*AC68</f>
        <v>#REF!</v>
      </c>
      <c r="AF68" s="6">
        <f t="shared" si="339"/>
        <v>50.691999999999993</v>
      </c>
      <c r="AG68" s="7">
        <f t="shared" si="340"/>
        <v>251.256</v>
      </c>
      <c r="AH68" s="156"/>
      <c r="AI68" s="4">
        <v>0</v>
      </c>
      <c r="AJ68" s="4"/>
      <c r="AK68" s="4">
        <f t="shared" si="341"/>
        <v>0</v>
      </c>
      <c r="AL68" s="4">
        <v>0</v>
      </c>
      <c r="AM68" s="4">
        <v>0</v>
      </c>
      <c r="AN68" s="6">
        <f t="shared" si="342"/>
        <v>0</v>
      </c>
      <c r="AO68" s="159">
        <v>0</v>
      </c>
      <c r="AP68" s="4">
        <v>0</v>
      </c>
      <c r="AQ68" s="4">
        <f>AP68*1.193</f>
        <v>0</v>
      </c>
      <c r="AR68" s="6">
        <f t="shared" si="343"/>
        <v>0</v>
      </c>
      <c r="AS68" s="7">
        <f t="shared" si="344"/>
        <v>0</v>
      </c>
      <c r="AT68" s="156">
        <v>15</v>
      </c>
      <c r="AU68" s="4">
        <v>1.62</v>
      </c>
      <c r="AV68" s="4">
        <v>4.71</v>
      </c>
      <c r="AW68" s="4">
        <f t="shared" si="345"/>
        <v>24.3</v>
      </c>
      <c r="AX68" s="6">
        <f t="shared" si="346"/>
        <v>70.650000000000006</v>
      </c>
      <c r="AY68" s="12">
        <v>65</v>
      </c>
      <c r="AZ68" s="4">
        <v>1.1200000000000001</v>
      </c>
      <c r="BA68" s="4">
        <v>74.599999999999994</v>
      </c>
      <c r="BB68" s="4">
        <v>91.8</v>
      </c>
      <c r="BC68" s="4">
        <v>109.5</v>
      </c>
      <c r="BD68" s="4">
        <v>156.1</v>
      </c>
      <c r="BE68" s="4">
        <f t="shared" si="347"/>
        <v>2.4034999999999997</v>
      </c>
      <c r="BF68" s="4">
        <f t="shared" si="348"/>
        <v>72.800000000000011</v>
      </c>
      <c r="BG68" s="6">
        <f t="shared" si="349"/>
        <v>2.64385</v>
      </c>
      <c r="BH68" s="7">
        <f t="shared" si="350"/>
        <v>156.22749999999999</v>
      </c>
      <c r="BI68" s="27"/>
      <c r="BJ68" s="28"/>
      <c r="BK68" s="29"/>
      <c r="BL68" s="30"/>
      <c r="BM68" s="31"/>
      <c r="BN68" s="28"/>
      <c r="BO68" s="29"/>
      <c r="BP68" s="30"/>
      <c r="BQ68" s="31"/>
      <c r="BR68" s="28"/>
      <c r="BS68" s="29"/>
      <c r="BT68" s="30"/>
      <c r="BU68" s="31"/>
      <c r="BV68" s="28"/>
      <c r="BW68" s="29"/>
      <c r="BX68" s="30"/>
      <c r="BY68" s="31"/>
      <c r="BZ68" s="28"/>
      <c r="CA68" s="29"/>
      <c r="CB68" s="30"/>
      <c r="CD68" s="33">
        <f t="shared" si="351"/>
        <v>0</v>
      </c>
      <c r="CE68" s="17">
        <f t="shared" si="352"/>
        <v>0</v>
      </c>
      <c r="CF68" s="17">
        <f t="shared" si="353"/>
        <v>0</v>
      </c>
      <c r="CG68" s="17">
        <f t="shared" si="354"/>
        <v>0</v>
      </c>
      <c r="CH68" s="17">
        <f t="shared" si="355"/>
        <v>0</v>
      </c>
      <c r="CJ68" s="17">
        <f t="shared" si="356"/>
        <v>0</v>
      </c>
      <c r="CK68" s="17">
        <f t="shared" si="357"/>
        <v>0</v>
      </c>
      <c r="CL68" s="17">
        <f t="shared" si="358"/>
        <v>0</v>
      </c>
      <c r="CM68" s="17">
        <f t="shared" si="359"/>
        <v>0</v>
      </c>
      <c r="CN68" s="17">
        <f t="shared" si="360"/>
        <v>0</v>
      </c>
      <c r="CO68" s="17" t="e">
        <f>#REF!+AG68+AX68+AN68+BH68+#REF!+DP68</f>
        <v>#REF!</v>
      </c>
      <c r="CP68" s="17" t="e">
        <f>CO68*1.26</f>
        <v>#REF!</v>
      </c>
      <c r="CQ68" s="17">
        <f t="shared" si="36"/>
        <v>551.7835</v>
      </c>
      <c r="CR68" s="17">
        <f t="shared" si="37"/>
        <v>574.85709999999995</v>
      </c>
      <c r="CS68" s="17">
        <f t="shared" si="38"/>
        <v>616.19730000000004</v>
      </c>
      <c r="CT68" s="17">
        <f t="shared" si="39"/>
        <v>658.73925000000008</v>
      </c>
      <c r="CU68" s="17">
        <f t="shared" si="40"/>
        <v>770.74234999999987</v>
      </c>
      <c r="CV68" s="17">
        <f t="shared" si="361"/>
        <v>907.16374594999991</v>
      </c>
      <c r="CW68" s="17">
        <f t="shared" si="41"/>
        <v>40.262</v>
      </c>
      <c r="CX68" s="17">
        <f t="shared" si="362"/>
        <v>0</v>
      </c>
      <c r="CY68" s="33"/>
      <c r="CZ68" s="33"/>
      <c r="DA68" s="17"/>
      <c r="DB68" s="17"/>
      <c r="DC68" s="17"/>
      <c r="DD68" s="15">
        <f t="shared" si="363"/>
        <v>95.54317236111109</v>
      </c>
      <c r="DE68" s="15">
        <f t="shared" si="364"/>
        <v>92.951494868421037</v>
      </c>
      <c r="DF68" s="15">
        <f t="shared" si="365"/>
        <v>90.61898512499998</v>
      </c>
      <c r="DG68" s="15">
        <f t="shared" si="366"/>
        <v>88.508619166666648</v>
      </c>
      <c r="DH68" s="15">
        <f t="shared" si="367"/>
        <v>73.160503106060602</v>
      </c>
      <c r="DI68" s="15"/>
      <c r="DJ68" s="15"/>
      <c r="DK68" s="15"/>
      <c r="DL68" s="15"/>
      <c r="DM68" s="15"/>
      <c r="DO68" s="17"/>
      <c r="DP68" s="17">
        <v>1.4</v>
      </c>
      <c r="DQ68" s="32">
        <v>117.7</v>
      </c>
      <c r="DR68" s="32">
        <f t="shared" si="368"/>
        <v>133.76044130555553</v>
      </c>
      <c r="DS68" s="32">
        <f t="shared" si="369"/>
        <v>130.13209281578943</v>
      </c>
      <c r="DT68" s="32">
        <f t="shared" si="370"/>
        <v>126.86657917499997</v>
      </c>
      <c r="DU68" s="32">
        <f t="shared" si="371"/>
        <v>123.9120668333333</v>
      </c>
      <c r="DV68" s="32">
        <f t="shared" si="372"/>
        <v>102.42470434848484</v>
      </c>
      <c r="DW68" s="32">
        <v>26</v>
      </c>
      <c r="DX68" s="32">
        <f t="shared" si="373"/>
        <v>2484.1224813888884</v>
      </c>
      <c r="DY68" s="32">
        <f t="shared" si="374"/>
        <v>2416.7388665789467</v>
      </c>
      <c r="DZ68" s="32">
        <f t="shared" si="375"/>
        <v>2356.0936132499996</v>
      </c>
      <c r="EA68" s="32">
        <f t="shared" si="376"/>
        <v>2301.2240983333327</v>
      </c>
      <c r="EB68" s="32">
        <f t="shared" si="377"/>
        <v>1902.1730807575757</v>
      </c>
      <c r="ED68" s="15">
        <f t="shared" si="378"/>
        <v>1719.7771024999997</v>
      </c>
      <c r="EE68" s="15">
        <f t="shared" si="379"/>
        <v>1766.0784024999998</v>
      </c>
      <c r="EF68" s="15">
        <f t="shared" si="380"/>
        <v>1812.3797024999997</v>
      </c>
      <c r="EG68" s="15">
        <f t="shared" si="381"/>
        <v>1858.6810024999995</v>
      </c>
      <c r="EH68" s="15">
        <f t="shared" si="382"/>
        <v>2414.2966025000001</v>
      </c>
      <c r="EI68" s="34"/>
      <c r="EJ68" s="35">
        <f t="shared" si="383"/>
        <v>1881.7828791666664</v>
      </c>
      <c r="EK68" s="35">
        <f t="shared" si="384"/>
        <v>1523.9382166666664</v>
      </c>
      <c r="EL68" s="35"/>
      <c r="EM68" s="35"/>
      <c r="EN68" s="15">
        <f t="shared" si="64"/>
        <v>70.916638888888883</v>
      </c>
      <c r="EO68" s="15">
        <f t="shared" si="73"/>
        <v>80.827386842105255</v>
      </c>
      <c r="EP68" s="15">
        <f t="shared" si="74"/>
        <v>78.799117499999994</v>
      </c>
      <c r="EQ68" s="15">
        <f t="shared" si="75"/>
        <v>72.376264583333324</v>
      </c>
      <c r="ER68" s="15">
        <f t="shared" si="65"/>
        <v>58.613008333333326</v>
      </c>
      <c r="ES68" s="15"/>
      <c r="ET68" s="15">
        <f t="shared" si="76"/>
        <v>1276.4994999999999</v>
      </c>
      <c r="EU68" s="15">
        <f t="shared" si="77"/>
        <v>1535.7203499999998</v>
      </c>
      <c r="EV68" s="15">
        <f t="shared" si="78"/>
        <v>1575.9823499999998</v>
      </c>
      <c r="EW68" s="15">
        <f t="shared" si="385"/>
        <v>1737.0303499999998</v>
      </c>
      <c r="EX68" s="15">
        <f t="shared" si="386"/>
        <v>2461.7463499999999</v>
      </c>
      <c r="EY68" s="17">
        <f t="shared" si="66"/>
        <v>1276.4994999999999</v>
      </c>
      <c r="EZ68" s="17">
        <f t="shared" si="67"/>
        <v>1339.8351</v>
      </c>
      <c r="FA68" s="17">
        <f t="shared" si="68"/>
        <v>1421.4373000000001</v>
      </c>
      <c r="FB68" s="17">
        <f t="shared" si="69"/>
        <v>1625.0272500000001</v>
      </c>
      <c r="FC68" s="17">
        <f t="shared" si="70"/>
        <v>2461.7463499999999</v>
      </c>
      <c r="FE68" s="17"/>
      <c r="FF68" s="17"/>
      <c r="FG68" s="17"/>
      <c r="FH68" s="17"/>
      <c r="FI68" s="17"/>
    </row>
    <row r="69" spans="1:165">
      <c r="A69" s="48">
        <v>3</v>
      </c>
      <c r="B69" s="19" t="s">
        <v>75</v>
      </c>
      <c r="C69" s="23">
        <v>18</v>
      </c>
      <c r="D69" s="24">
        <v>19</v>
      </c>
      <c r="E69" s="24">
        <v>20</v>
      </c>
      <c r="F69" s="24">
        <v>21</v>
      </c>
      <c r="G69" s="25">
        <v>33</v>
      </c>
      <c r="H69" s="26"/>
      <c r="I69" s="26">
        <f t="shared" si="201"/>
        <v>0</v>
      </c>
      <c r="J69" s="4">
        <f t="shared" si="327"/>
        <v>0</v>
      </c>
      <c r="K69" s="4">
        <f t="shared" si="328"/>
        <v>0</v>
      </c>
      <c r="L69" s="4">
        <f t="shared" si="329"/>
        <v>0</v>
      </c>
      <c r="M69" s="4">
        <f t="shared" si="330"/>
        <v>0</v>
      </c>
      <c r="N69" s="6">
        <f t="shared" si="331"/>
        <v>0</v>
      </c>
      <c r="O69" s="154">
        <v>1.6E-2</v>
      </c>
      <c r="P69" s="4">
        <v>1720.44</v>
      </c>
      <c r="Q69" s="4">
        <f t="shared" si="6"/>
        <v>1961.3016</v>
      </c>
      <c r="R69" s="4">
        <f t="shared" si="332"/>
        <v>495.48672000000005</v>
      </c>
      <c r="S69" s="4">
        <f t="shared" si="333"/>
        <v>523.01376000000005</v>
      </c>
      <c r="T69" s="4">
        <f t="shared" si="334"/>
        <v>550.5408000000001</v>
      </c>
      <c r="U69" s="4">
        <f t="shared" si="335"/>
        <v>578.06784000000005</v>
      </c>
      <c r="V69" s="7">
        <f t="shared" si="336"/>
        <v>908.39232000000015</v>
      </c>
      <c r="W69" s="156">
        <v>8.1999999999999993</v>
      </c>
      <c r="X69" s="4">
        <v>4.91</v>
      </c>
      <c r="Y69" s="4">
        <f t="shared" si="337"/>
        <v>40.262</v>
      </c>
      <c r="Z69" s="156">
        <v>15</v>
      </c>
      <c r="AA69" s="4">
        <v>4.91</v>
      </c>
      <c r="AB69" s="157">
        <f t="shared" si="338"/>
        <v>73.650000000000006</v>
      </c>
      <c r="AC69" s="12">
        <v>7.3</v>
      </c>
      <c r="AD69" s="4">
        <v>44.08</v>
      </c>
      <c r="AE69" s="4" t="e">
        <f>#REF!*AC69</f>
        <v>#REF!</v>
      </c>
      <c r="AF69" s="6">
        <f t="shared" si="339"/>
        <v>50.691999999999993</v>
      </c>
      <c r="AG69" s="7">
        <f t="shared" si="340"/>
        <v>321.78399999999999</v>
      </c>
      <c r="AH69" s="156"/>
      <c r="AI69" s="4">
        <v>0</v>
      </c>
      <c r="AJ69" s="4"/>
      <c r="AK69" s="4">
        <f t="shared" si="341"/>
        <v>0</v>
      </c>
      <c r="AL69" s="4">
        <v>0</v>
      </c>
      <c r="AM69" s="4">
        <v>0</v>
      </c>
      <c r="AN69" s="6">
        <f t="shared" si="342"/>
        <v>0</v>
      </c>
      <c r="AO69" s="159">
        <v>0</v>
      </c>
      <c r="AP69" s="4">
        <v>0</v>
      </c>
      <c r="AQ69" s="4">
        <f>AP69*1.193</f>
        <v>0</v>
      </c>
      <c r="AR69" s="6">
        <f t="shared" si="343"/>
        <v>0</v>
      </c>
      <c r="AS69" s="7">
        <f t="shared" si="344"/>
        <v>0</v>
      </c>
      <c r="AT69" s="156">
        <v>15</v>
      </c>
      <c r="AU69" s="4">
        <v>1.62</v>
      </c>
      <c r="AV69" s="4">
        <v>4.71</v>
      </c>
      <c r="AW69" s="4">
        <f t="shared" si="345"/>
        <v>24.3</v>
      </c>
      <c r="AX69" s="6">
        <f t="shared" si="346"/>
        <v>70.650000000000006</v>
      </c>
      <c r="AY69" s="12">
        <v>65</v>
      </c>
      <c r="AZ69" s="4">
        <v>1.1200000000000001</v>
      </c>
      <c r="BA69" s="4">
        <v>68.900000000000006</v>
      </c>
      <c r="BB69" s="4">
        <v>74.900000000000006</v>
      </c>
      <c r="BC69" s="4">
        <v>96.8</v>
      </c>
      <c r="BD69" s="4">
        <v>121</v>
      </c>
      <c r="BE69" s="4">
        <f t="shared" si="347"/>
        <v>2.4034999999999997</v>
      </c>
      <c r="BF69" s="4">
        <f t="shared" si="348"/>
        <v>72.800000000000011</v>
      </c>
      <c r="BG69" s="6">
        <f t="shared" si="349"/>
        <v>2.64385</v>
      </c>
      <c r="BH69" s="7">
        <f t="shared" si="350"/>
        <v>156.22749999999999</v>
      </c>
      <c r="BI69" s="27"/>
      <c r="BJ69" s="28"/>
      <c r="BK69" s="29"/>
      <c r="BL69" s="30"/>
      <c r="BM69" s="31"/>
      <c r="BN69" s="28"/>
      <c r="BO69" s="29"/>
      <c r="BP69" s="30"/>
      <c r="BQ69" s="31"/>
      <c r="BR69" s="28"/>
      <c r="BS69" s="29"/>
      <c r="BT69" s="30"/>
      <c r="BU69" s="31"/>
      <c r="BV69" s="28"/>
      <c r="BW69" s="29"/>
      <c r="BX69" s="30"/>
      <c r="BY69" s="31"/>
      <c r="BZ69" s="28"/>
      <c r="CA69" s="29"/>
      <c r="CB69" s="30"/>
      <c r="CD69" s="33">
        <f t="shared" si="351"/>
        <v>0</v>
      </c>
      <c r="CE69" s="17">
        <f t="shared" si="352"/>
        <v>0</v>
      </c>
      <c r="CF69" s="17">
        <f t="shared" si="353"/>
        <v>0</v>
      </c>
      <c r="CG69" s="17">
        <f t="shared" si="354"/>
        <v>0</v>
      </c>
      <c r="CH69" s="17">
        <f t="shared" si="355"/>
        <v>0</v>
      </c>
      <c r="CJ69" s="17">
        <f t="shared" si="356"/>
        <v>0</v>
      </c>
      <c r="CK69" s="17">
        <f t="shared" si="357"/>
        <v>0</v>
      </c>
      <c r="CL69" s="17">
        <f t="shared" si="358"/>
        <v>0</v>
      </c>
      <c r="CM69" s="17">
        <f t="shared" si="359"/>
        <v>0</v>
      </c>
      <c r="CN69" s="17">
        <f t="shared" si="360"/>
        <v>0</v>
      </c>
      <c r="CO69" s="17" t="e">
        <f>#REF!+AG69+AX69+AN69+BH69+#REF!+DP69</f>
        <v>#REF!</v>
      </c>
      <c r="CP69" s="17" t="e">
        <f>CO69*1.263</f>
        <v>#REF!</v>
      </c>
      <c r="CQ69" s="17">
        <f t="shared" si="36"/>
        <v>622.31149999999991</v>
      </c>
      <c r="CR69" s="17">
        <f t="shared" si="37"/>
        <v>631.68514999999991</v>
      </c>
      <c r="CS69" s="17">
        <f t="shared" si="38"/>
        <v>646.10614999999996</v>
      </c>
      <c r="CT69" s="17">
        <f t="shared" si="39"/>
        <v>698.74279999999987</v>
      </c>
      <c r="CU69" s="17">
        <f t="shared" si="40"/>
        <v>756.90749999999991</v>
      </c>
      <c r="CV69" s="17">
        <f t="shared" si="361"/>
        <v>886.33868249999989</v>
      </c>
      <c r="CW69" s="17">
        <f t="shared" si="41"/>
        <v>40.262</v>
      </c>
      <c r="CX69" s="17">
        <f t="shared" si="362"/>
        <v>27.527040000000003</v>
      </c>
      <c r="CY69" s="33"/>
      <c r="CZ69" s="33"/>
      <c r="DA69" s="17"/>
      <c r="DB69" s="17"/>
      <c r="DC69" s="17"/>
      <c r="DD69" s="15">
        <f t="shared" si="363"/>
        <v>94.65927916666665</v>
      </c>
      <c r="DE69" s="15">
        <f t="shared" si="364"/>
        <v>92.114122368421036</v>
      </c>
      <c r="DF69" s="15">
        <f t="shared" si="365"/>
        <v>89.823481249999986</v>
      </c>
      <c r="DG69" s="15">
        <f t="shared" si="366"/>
        <v>87.750996428571426</v>
      </c>
      <c r="DH69" s="15">
        <f t="shared" si="367"/>
        <v>72.678379545454547</v>
      </c>
      <c r="DI69" s="15"/>
      <c r="DJ69" s="15"/>
      <c r="DK69" s="15"/>
      <c r="DL69" s="15"/>
      <c r="DM69" s="15"/>
      <c r="DO69" s="17"/>
      <c r="DP69" s="17">
        <v>1.9</v>
      </c>
      <c r="DQ69" s="32">
        <v>117.1</v>
      </c>
      <c r="DR69" s="32">
        <f t="shared" si="368"/>
        <v>179.85263041666661</v>
      </c>
      <c r="DS69" s="32">
        <f t="shared" si="369"/>
        <v>175.01683249999996</v>
      </c>
      <c r="DT69" s="32">
        <f t="shared" si="370"/>
        <v>170.66461437499996</v>
      </c>
      <c r="DU69" s="32">
        <f t="shared" si="371"/>
        <v>166.7268932142857</v>
      </c>
      <c r="DV69" s="32">
        <f t="shared" si="372"/>
        <v>138.08892113636364</v>
      </c>
      <c r="DW69" s="32">
        <v>44</v>
      </c>
      <c r="DX69" s="32">
        <f t="shared" si="373"/>
        <v>4165.0082833333327</v>
      </c>
      <c r="DY69" s="32">
        <f t="shared" si="374"/>
        <v>4053.0213842105254</v>
      </c>
      <c r="DZ69" s="32">
        <f t="shared" si="375"/>
        <v>3952.2331749999994</v>
      </c>
      <c r="EA69" s="32">
        <f t="shared" si="376"/>
        <v>3861.0438428571429</v>
      </c>
      <c r="EB69" s="32">
        <f t="shared" si="377"/>
        <v>3197.8487</v>
      </c>
      <c r="ED69" s="15">
        <f t="shared" si="378"/>
        <v>1703.8670249999998</v>
      </c>
      <c r="EE69" s="15">
        <f t="shared" si="379"/>
        <v>1750.1683249999996</v>
      </c>
      <c r="EF69" s="15">
        <f t="shared" si="380"/>
        <v>1796.4696249999997</v>
      </c>
      <c r="EG69" s="15">
        <f t="shared" si="381"/>
        <v>1842.770925</v>
      </c>
      <c r="EH69" s="15">
        <f t="shared" si="382"/>
        <v>2398.3865249999999</v>
      </c>
      <c r="EI69" s="34"/>
      <c r="EJ69" s="35">
        <f t="shared" si="383"/>
        <v>3159.19175</v>
      </c>
      <c r="EK69" s="35">
        <f t="shared" si="384"/>
        <v>2564.4787142857144</v>
      </c>
      <c r="EL69" s="35"/>
      <c r="EM69" s="35"/>
      <c r="EN69" s="15">
        <f t="shared" si="64"/>
        <v>74.83486111111111</v>
      </c>
      <c r="EO69" s="15">
        <f t="shared" si="73"/>
        <v>80.099236842105256</v>
      </c>
      <c r="EP69" s="15">
        <f t="shared" si="74"/>
        <v>78.10737499999999</v>
      </c>
      <c r="EQ69" s="15">
        <f t="shared" si="75"/>
        <v>71.799812500000002</v>
      </c>
      <c r="ER69" s="15">
        <f t="shared" si="65"/>
        <v>58.283607142857143</v>
      </c>
      <c r="ES69" s="15"/>
      <c r="ET69" s="15">
        <f t="shared" si="76"/>
        <v>1347.0274999999999</v>
      </c>
      <c r="EU69" s="15">
        <f t="shared" si="77"/>
        <v>1521.8854999999999</v>
      </c>
      <c r="EV69" s="15">
        <f t="shared" si="78"/>
        <v>1562.1474999999998</v>
      </c>
      <c r="EW69" s="15">
        <f t="shared" si="385"/>
        <v>1723.1955</v>
      </c>
      <c r="EX69" s="15">
        <f t="shared" si="386"/>
        <v>2447.9115000000002</v>
      </c>
      <c r="EY69" s="17">
        <f t="shared" si="66"/>
        <v>1347.0274999999999</v>
      </c>
      <c r="EZ69" s="17">
        <f t="shared" si="67"/>
        <v>1396.6631499999999</v>
      </c>
      <c r="FA69" s="17">
        <f t="shared" si="68"/>
        <v>1451.3461499999999</v>
      </c>
      <c r="FB69" s="17">
        <f t="shared" si="69"/>
        <v>1665.0308</v>
      </c>
      <c r="FC69" s="17">
        <f t="shared" si="70"/>
        <v>2447.9114999999997</v>
      </c>
      <c r="FE69" s="17"/>
      <c r="FF69" s="17"/>
      <c r="FG69" s="17"/>
      <c r="FH69" s="17"/>
      <c r="FI69" s="17"/>
    </row>
    <row r="70" spans="1:165">
      <c r="A70" s="48">
        <v>4</v>
      </c>
      <c r="B70" s="19" t="s">
        <v>76</v>
      </c>
      <c r="C70" s="23">
        <v>18</v>
      </c>
      <c r="D70" s="24">
        <v>19</v>
      </c>
      <c r="E70" s="24">
        <v>20</v>
      </c>
      <c r="F70" s="24">
        <v>21</v>
      </c>
      <c r="G70" s="25">
        <v>33</v>
      </c>
      <c r="H70" s="26">
        <v>4.74</v>
      </c>
      <c r="I70" s="26">
        <f t="shared" si="201"/>
        <v>5.2140000000000004</v>
      </c>
      <c r="J70" s="4">
        <f t="shared" si="327"/>
        <v>93.852000000000004</v>
      </c>
      <c r="K70" s="4">
        <f t="shared" si="328"/>
        <v>99.066000000000003</v>
      </c>
      <c r="L70" s="4">
        <f t="shared" si="329"/>
        <v>104.28</v>
      </c>
      <c r="M70" s="4">
        <f t="shared" si="330"/>
        <v>109.49400000000001</v>
      </c>
      <c r="N70" s="6">
        <f t="shared" si="331"/>
        <v>172.06200000000001</v>
      </c>
      <c r="O70" s="154">
        <v>1.6E-2</v>
      </c>
      <c r="P70" s="4">
        <v>1720.44</v>
      </c>
      <c r="Q70" s="4">
        <f t="shared" si="6"/>
        <v>1961.3016</v>
      </c>
      <c r="R70" s="4">
        <f t="shared" si="332"/>
        <v>495.48672000000005</v>
      </c>
      <c r="S70" s="4">
        <f t="shared" si="333"/>
        <v>523.01376000000005</v>
      </c>
      <c r="T70" s="4">
        <f t="shared" si="334"/>
        <v>550.5408000000001</v>
      </c>
      <c r="U70" s="4">
        <f t="shared" si="335"/>
        <v>578.06784000000005</v>
      </c>
      <c r="V70" s="7">
        <f t="shared" si="336"/>
        <v>908.39232000000015</v>
      </c>
      <c r="W70" s="156">
        <v>8.1999999999999993</v>
      </c>
      <c r="X70" s="4">
        <v>4.91</v>
      </c>
      <c r="Y70" s="4">
        <f t="shared" si="337"/>
        <v>40.262</v>
      </c>
      <c r="Z70" s="156">
        <v>15</v>
      </c>
      <c r="AA70" s="4">
        <v>4.91</v>
      </c>
      <c r="AB70" s="157">
        <f t="shared" si="338"/>
        <v>73.650000000000006</v>
      </c>
      <c r="AC70" s="12">
        <v>9.1</v>
      </c>
      <c r="AD70" s="4">
        <v>36.68</v>
      </c>
      <c r="AE70" s="4" t="e">
        <f>#REF!*AC70</f>
        <v>#REF!</v>
      </c>
      <c r="AF70" s="6">
        <f t="shared" si="339"/>
        <v>42.181999999999995</v>
      </c>
      <c r="AG70" s="7">
        <f t="shared" si="340"/>
        <v>333.78800000000001</v>
      </c>
      <c r="AH70" s="156">
        <v>9.1</v>
      </c>
      <c r="AI70" s="4">
        <v>10.23</v>
      </c>
      <c r="AJ70" s="59">
        <v>19.55</v>
      </c>
      <c r="AK70" s="4">
        <f t="shared" si="341"/>
        <v>93.093000000000004</v>
      </c>
      <c r="AL70" s="4">
        <v>0</v>
      </c>
      <c r="AM70" s="4">
        <v>0</v>
      </c>
      <c r="AN70" s="6">
        <f t="shared" si="342"/>
        <v>177.905</v>
      </c>
      <c r="AO70" s="159">
        <v>0.1149</v>
      </c>
      <c r="AP70" s="4">
        <v>216.18</v>
      </c>
      <c r="AQ70" s="4">
        <v>216.18</v>
      </c>
      <c r="AR70" s="6">
        <f t="shared" si="343"/>
        <v>237.79800000000003</v>
      </c>
      <c r="AS70" s="7">
        <f t="shared" si="344"/>
        <v>24.839082000000001</v>
      </c>
      <c r="AT70" s="156">
        <v>15</v>
      </c>
      <c r="AU70" s="4">
        <v>1.62</v>
      </c>
      <c r="AV70" s="4">
        <v>4.71</v>
      </c>
      <c r="AW70" s="4">
        <f t="shared" si="345"/>
        <v>24.3</v>
      </c>
      <c r="AX70" s="6">
        <f t="shared" si="346"/>
        <v>70.650000000000006</v>
      </c>
      <c r="AY70" s="12">
        <v>65</v>
      </c>
      <c r="AZ70" s="4">
        <v>1.1200000000000001</v>
      </c>
      <c r="BA70" s="4">
        <v>68.900000000000006</v>
      </c>
      <c r="BB70" s="4">
        <v>84.8</v>
      </c>
      <c r="BC70" s="4">
        <v>96.8</v>
      </c>
      <c r="BD70" s="4">
        <v>156.1</v>
      </c>
      <c r="BE70" s="4">
        <f t="shared" si="347"/>
        <v>2.4034999999999997</v>
      </c>
      <c r="BF70" s="4">
        <f t="shared" si="348"/>
        <v>72.800000000000011</v>
      </c>
      <c r="BG70" s="6">
        <f t="shared" si="349"/>
        <v>2.64385</v>
      </c>
      <c r="BH70" s="7">
        <f t="shared" si="350"/>
        <v>156.22749999999999</v>
      </c>
      <c r="BI70" s="27"/>
      <c r="BJ70" s="28"/>
      <c r="BK70" s="29"/>
      <c r="BL70" s="30"/>
      <c r="BM70" s="31"/>
      <c r="BN70" s="28"/>
      <c r="BO70" s="29"/>
      <c r="BP70" s="30"/>
      <c r="BQ70" s="31"/>
      <c r="BR70" s="28"/>
      <c r="BS70" s="29"/>
      <c r="BT70" s="30"/>
      <c r="BU70" s="31"/>
      <c r="BV70" s="28"/>
      <c r="BW70" s="29"/>
      <c r="BX70" s="30"/>
      <c r="BY70" s="31"/>
      <c r="BZ70" s="28"/>
      <c r="CA70" s="29"/>
      <c r="CB70" s="30"/>
      <c r="CD70" s="33">
        <f t="shared" si="351"/>
        <v>124.19541000000001</v>
      </c>
      <c r="CE70" s="17">
        <f t="shared" si="352"/>
        <v>99.356328000000005</v>
      </c>
      <c r="CF70" s="17">
        <f t="shared" si="353"/>
        <v>74.517246</v>
      </c>
      <c r="CG70" s="17">
        <f t="shared" si="354"/>
        <v>49.678164000000002</v>
      </c>
      <c r="CH70" s="17">
        <f t="shared" si="355"/>
        <v>24.839082000000001</v>
      </c>
      <c r="CJ70" s="17">
        <f t="shared" si="356"/>
        <v>1.3799490000000001</v>
      </c>
      <c r="CK70" s="17">
        <f t="shared" si="357"/>
        <v>1.307320105263158</v>
      </c>
      <c r="CL70" s="17">
        <f t="shared" si="358"/>
        <v>1.2419541000000001</v>
      </c>
      <c r="CM70" s="17">
        <f t="shared" si="359"/>
        <v>1.1828134285714287</v>
      </c>
      <c r="CN70" s="17">
        <f t="shared" si="360"/>
        <v>0.75269945454545462</v>
      </c>
      <c r="CO70" s="17" t="e">
        <f>#REF!+AG70+AX70+AN70+BH70+#REF!+DP70</f>
        <v>#REF!</v>
      </c>
      <c r="CP70" s="17" t="e">
        <f>CO70*1.235</f>
        <v>#REF!</v>
      </c>
      <c r="CQ70" s="17">
        <f t="shared" si="36"/>
        <v>837.05958199999986</v>
      </c>
      <c r="CR70" s="17">
        <f t="shared" si="37"/>
        <v>846.43323199999986</v>
      </c>
      <c r="CS70" s="17">
        <f t="shared" si="38"/>
        <v>884.64888199999984</v>
      </c>
      <c r="CT70" s="17">
        <f t="shared" si="39"/>
        <v>913.49088199999983</v>
      </c>
      <c r="CU70" s="17">
        <f t="shared" si="40"/>
        <v>1056.0184320000001</v>
      </c>
      <c r="CV70" s="17">
        <f t="shared" si="361"/>
        <v>1251.3818419200002</v>
      </c>
      <c r="CW70" s="17">
        <f t="shared" si="41"/>
        <v>40.262</v>
      </c>
      <c r="CX70" s="17">
        <f t="shared" si="362"/>
        <v>27.527040000000003</v>
      </c>
      <c r="CY70" s="33"/>
      <c r="CZ70" s="33"/>
      <c r="DA70" s="17"/>
      <c r="DB70" s="17"/>
      <c r="DC70" s="17"/>
      <c r="DD70" s="15">
        <f t="shared" si="363"/>
        <v>113.76914426666667</v>
      </c>
      <c r="DE70" s="15">
        <f t="shared" si="364"/>
        <v>110.21820509473685</v>
      </c>
      <c r="DF70" s="15">
        <f t="shared" si="365"/>
        <v>107.02235984000001</v>
      </c>
      <c r="DG70" s="15">
        <f t="shared" si="366"/>
        <v>104.13088080000001</v>
      </c>
      <c r="DH70" s="15">
        <f t="shared" si="367"/>
        <v>83.10194232727271</v>
      </c>
      <c r="DI70" s="15"/>
      <c r="DJ70" s="15"/>
      <c r="DK70" s="15"/>
      <c r="DL70" s="15"/>
      <c r="DM70" s="15"/>
      <c r="DO70" s="17"/>
      <c r="DP70" s="17">
        <v>1.5</v>
      </c>
      <c r="DQ70" s="32">
        <v>118.5</v>
      </c>
      <c r="DR70" s="32">
        <f t="shared" si="368"/>
        <v>170.65371640000001</v>
      </c>
      <c r="DS70" s="32">
        <f t="shared" si="369"/>
        <v>165.32730764210527</v>
      </c>
      <c r="DT70" s="32">
        <f t="shared" si="370"/>
        <v>160.53353976</v>
      </c>
      <c r="DU70" s="32">
        <f t="shared" si="371"/>
        <v>156.19632120000003</v>
      </c>
      <c r="DV70" s="32">
        <f t="shared" si="372"/>
        <v>124.65291349090907</v>
      </c>
      <c r="DW70" s="32">
        <v>49</v>
      </c>
      <c r="DX70" s="32">
        <f t="shared" si="373"/>
        <v>5574.6880690666667</v>
      </c>
      <c r="DY70" s="32">
        <f t="shared" si="374"/>
        <v>5400.6920496421053</v>
      </c>
      <c r="DZ70" s="32">
        <f t="shared" si="375"/>
        <v>5244.0956321600006</v>
      </c>
      <c r="EA70" s="32">
        <f t="shared" si="376"/>
        <v>5102.4131592000003</v>
      </c>
      <c r="EB70" s="32">
        <f t="shared" si="377"/>
        <v>4071.9951740363626</v>
      </c>
      <c r="ED70" s="15">
        <f t="shared" si="378"/>
        <v>2047.8445968000001</v>
      </c>
      <c r="EE70" s="15">
        <f t="shared" si="379"/>
        <v>2094.1458968000002</v>
      </c>
      <c r="EF70" s="15">
        <f t="shared" si="380"/>
        <v>2140.4471968000003</v>
      </c>
      <c r="EG70" s="15">
        <f t="shared" si="381"/>
        <v>2186.7484968000003</v>
      </c>
      <c r="EH70" s="15">
        <f t="shared" si="382"/>
        <v>2742.3640967999995</v>
      </c>
      <c r="EI70" s="34"/>
      <c r="EJ70" s="35">
        <f t="shared" si="383"/>
        <v>4128.8756319999993</v>
      </c>
      <c r="EK70" s="35">
        <f t="shared" si="384"/>
        <v>3204.8595040000005</v>
      </c>
      <c r="EL70" s="35"/>
      <c r="EM70" s="35"/>
      <c r="EN70" s="15">
        <f t="shared" si="64"/>
        <v>86.765310111111106</v>
      </c>
      <c r="EO70" s="15">
        <f t="shared" si="73"/>
        <v>95.841917473684219</v>
      </c>
      <c r="EP70" s="15">
        <f t="shared" si="74"/>
        <v>93.06292160000001</v>
      </c>
      <c r="EQ70" s="15">
        <f t="shared" si="75"/>
        <v>84.262767999999994</v>
      </c>
      <c r="ER70" s="15">
        <f t="shared" si="65"/>
        <v>65.405296000000007</v>
      </c>
      <c r="ES70" s="15"/>
      <c r="ET70" s="15">
        <f t="shared" si="76"/>
        <v>1561.775582</v>
      </c>
      <c r="EU70" s="15">
        <f t="shared" si="77"/>
        <v>1820.9964320000001</v>
      </c>
      <c r="EV70" s="15">
        <f t="shared" si="78"/>
        <v>1861.2584320000001</v>
      </c>
      <c r="EW70" s="15">
        <f t="shared" si="385"/>
        <v>2022.3064319999999</v>
      </c>
      <c r="EX70" s="15">
        <f t="shared" si="386"/>
        <v>2747.0224320000002</v>
      </c>
      <c r="EY70" s="17">
        <f t="shared" si="66"/>
        <v>1561.775582</v>
      </c>
      <c r="EZ70" s="17">
        <f t="shared" si="67"/>
        <v>1611.4112319999999</v>
      </c>
      <c r="FA70" s="17">
        <f t="shared" si="68"/>
        <v>1689.8888819999997</v>
      </c>
      <c r="FB70" s="17">
        <f t="shared" si="69"/>
        <v>1879.7788819999998</v>
      </c>
      <c r="FC70" s="17">
        <f t="shared" si="70"/>
        <v>2747.0224319999998</v>
      </c>
      <c r="FE70" s="17"/>
      <c r="FF70" s="17"/>
      <c r="FG70" s="17"/>
      <c r="FH70" s="17"/>
      <c r="FI70" s="17"/>
    </row>
    <row r="71" spans="1:165">
      <c r="A71" s="48">
        <v>5</v>
      </c>
      <c r="B71" s="19" t="s">
        <v>77</v>
      </c>
      <c r="C71" s="23">
        <v>18</v>
      </c>
      <c r="D71" s="24">
        <v>19</v>
      </c>
      <c r="E71" s="24">
        <v>20</v>
      </c>
      <c r="F71" s="24">
        <v>21</v>
      </c>
      <c r="G71" s="25">
        <v>33</v>
      </c>
      <c r="H71" s="26"/>
      <c r="I71" s="26">
        <f t="shared" si="201"/>
        <v>0</v>
      </c>
      <c r="J71" s="4">
        <f t="shared" si="327"/>
        <v>0</v>
      </c>
      <c r="K71" s="4">
        <f t="shared" si="328"/>
        <v>0</v>
      </c>
      <c r="L71" s="4">
        <f t="shared" si="329"/>
        <v>0</v>
      </c>
      <c r="M71" s="4">
        <f t="shared" si="330"/>
        <v>0</v>
      </c>
      <c r="N71" s="6">
        <f t="shared" si="331"/>
        <v>0</v>
      </c>
      <c r="O71" s="12">
        <v>0</v>
      </c>
      <c r="P71" s="4">
        <f>O71*1</f>
        <v>0</v>
      </c>
      <c r="Q71" s="4">
        <f t="shared" si="6"/>
        <v>0</v>
      </c>
      <c r="R71" s="4">
        <f t="shared" si="332"/>
        <v>0</v>
      </c>
      <c r="S71" s="4">
        <f t="shared" si="333"/>
        <v>0</v>
      </c>
      <c r="T71" s="4">
        <f t="shared" si="334"/>
        <v>0</v>
      </c>
      <c r="U71" s="4">
        <f t="shared" si="335"/>
        <v>0</v>
      </c>
      <c r="V71" s="7">
        <f t="shared" si="336"/>
        <v>0</v>
      </c>
      <c r="W71" s="156">
        <v>8.1999999999999993</v>
      </c>
      <c r="X71" s="4">
        <v>4.91</v>
      </c>
      <c r="Y71" s="4">
        <f t="shared" si="337"/>
        <v>40.262</v>
      </c>
      <c r="Z71" s="156">
        <v>15</v>
      </c>
      <c r="AA71" s="4">
        <v>4.91</v>
      </c>
      <c r="AB71" s="157">
        <f t="shared" si="338"/>
        <v>73.650000000000006</v>
      </c>
      <c r="AC71" s="12">
        <v>5.7</v>
      </c>
      <c r="AD71" s="4">
        <v>44.08</v>
      </c>
      <c r="AE71" s="4" t="e">
        <f>#REF!*AC71</f>
        <v>#REF!</v>
      </c>
      <c r="AF71" s="6">
        <f t="shared" si="339"/>
        <v>50.691999999999993</v>
      </c>
      <c r="AG71" s="7">
        <f t="shared" si="340"/>
        <v>251.256</v>
      </c>
      <c r="AH71" s="156"/>
      <c r="AI71" s="4">
        <v>0</v>
      </c>
      <c r="AJ71" s="4"/>
      <c r="AK71" s="4">
        <f t="shared" si="341"/>
        <v>0</v>
      </c>
      <c r="AL71" s="4">
        <v>5.7</v>
      </c>
      <c r="AM71" s="4">
        <v>61.5</v>
      </c>
      <c r="AN71" s="6">
        <f t="shared" si="342"/>
        <v>0</v>
      </c>
      <c r="AO71" s="159">
        <v>0.2</v>
      </c>
      <c r="AP71" s="4">
        <v>143.5</v>
      </c>
      <c r="AQ71" s="4">
        <v>100</v>
      </c>
      <c r="AR71" s="6">
        <f t="shared" si="343"/>
        <v>110.00000000000001</v>
      </c>
      <c r="AS71" s="7">
        <f t="shared" si="344"/>
        <v>20</v>
      </c>
      <c r="AT71" s="156">
        <v>15</v>
      </c>
      <c r="AU71" s="4">
        <v>1.62</v>
      </c>
      <c r="AV71" s="4">
        <v>4.71</v>
      </c>
      <c r="AW71" s="4">
        <f t="shared" si="345"/>
        <v>24.3</v>
      </c>
      <c r="AX71" s="6">
        <f t="shared" si="346"/>
        <v>70.650000000000006</v>
      </c>
      <c r="AY71" s="12">
        <v>65</v>
      </c>
      <c r="AZ71" s="4">
        <v>1.1200000000000001</v>
      </c>
      <c r="BA71" s="4">
        <v>74.599999999999994</v>
      </c>
      <c r="BB71" s="4">
        <v>84.8</v>
      </c>
      <c r="BC71" s="4">
        <v>96.8</v>
      </c>
      <c r="BD71" s="4">
        <v>156.1</v>
      </c>
      <c r="BE71" s="4">
        <f t="shared" si="347"/>
        <v>2.4034999999999997</v>
      </c>
      <c r="BF71" s="4">
        <f t="shared" si="348"/>
        <v>72.800000000000011</v>
      </c>
      <c r="BG71" s="6">
        <f t="shared" si="349"/>
        <v>2.64385</v>
      </c>
      <c r="BH71" s="7">
        <f t="shared" si="350"/>
        <v>156.22749999999999</v>
      </c>
      <c r="BI71" s="27"/>
      <c r="BJ71" s="28"/>
      <c r="BK71" s="29"/>
      <c r="BL71" s="30"/>
      <c r="BM71" s="31"/>
      <c r="BN71" s="28"/>
      <c r="BO71" s="29"/>
      <c r="BP71" s="30"/>
      <c r="BQ71" s="31"/>
      <c r="BR71" s="28"/>
      <c r="BS71" s="29"/>
      <c r="BT71" s="30"/>
      <c r="BU71" s="31"/>
      <c r="BV71" s="28"/>
      <c r="BW71" s="29"/>
      <c r="BX71" s="30"/>
      <c r="BY71" s="31"/>
      <c r="BZ71" s="28"/>
      <c r="CA71" s="29"/>
      <c r="CB71" s="30"/>
      <c r="CD71" s="33">
        <f t="shared" si="351"/>
        <v>100</v>
      </c>
      <c r="CE71" s="17">
        <f t="shared" si="352"/>
        <v>80</v>
      </c>
      <c r="CF71" s="17">
        <f t="shared" si="353"/>
        <v>60</v>
      </c>
      <c r="CG71" s="17">
        <f t="shared" si="354"/>
        <v>40</v>
      </c>
      <c r="CH71" s="17">
        <f t="shared" si="355"/>
        <v>20</v>
      </c>
      <c r="CJ71" s="17">
        <f t="shared" si="356"/>
        <v>1.1111111111111112</v>
      </c>
      <c r="CK71" s="17">
        <f t="shared" si="357"/>
        <v>1.0526315789473684</v>
      </c>
      <c r="CL71" s="17">
        <f t="shared" si="358"/>
        <v>1</v>
      </c>
      <c r="CM71" s="17">
        <f t="shared" si="359"/>
        <v>0.95238095238095233</v>
      </c>
      <c r="CN71" s="17">
        <f t="shared" si="360"/>
        <v>0.60606060606060608</v>
      </c>
      <c r="CO71" s="17" t="e">
        <f>#REF!+AG71+AX71+AN71+BH71+#REF!+DP71</f>
        <v>#REF!</v>
      </c>
      <c r="CP71" s="17" t="e">
        <f>CO71*1.26</f>
        <v>#REF!</v>
      </c>
      <c r="CQ71" s="17">
        <f t="shared" si="36"/>
        <v>571.7835</v>
      </c>
      <c r="CR71" s="17">
        <f t="shared" si="37"/>
        <v>594.85709999999995</v>
      </c>
      <c r="CS71" s="17">
        <f t="shared" si="38"/>
        <v>619.37279999999998</v>
      </c>
      <c r="CT71" s="17">
        <f t="shared" si="39"/>
        <v>648.21479999999997</v>
      </c>
      <c r="CU71" s="17">
        <f t="shared" si="40"/>
        <v>790.74234999999987</v>
      </c>
      <c r="CV71" s="17">
        <f t="shared" si="361"/>
        <v>933.86671534999982</v>
      </c>
      <c r="CW71" s="17">
        <f t="shared" si="41"/>
        <v>40.262</v>
      </c>
      <c r="CX71" s="17">
        <f t="shared" si="362"/>
        <v>0</v>
      </c>
      <c r="CY71" s="33"/>
      <c r="CZ71" s="33"/>
      <c r="DA71" s="17"/>
      <c r="DB71" s="17"/>
      <c r="DC71" s="17"/>
      <c r="DD71" s="15">
        <f t="shared" si="363"/>
        <v>96.820950138888875</v>
      </c>
      <c r="DE71" s="15">
        <f t="shared" si="364"/>
        <v>94.162021184210516</v>
      </c>
      <c r="DF71" s="15">
        <f t="shared" si="365"/>
        <v>91.768985124999986</v>
      </c>
      <c r="DG71" s="15">
        <f t="shared" si="366"/>
        <v>89.60385726190475</v>
      </c>
      <c r="DH71" s="15">
        <f t="shared" si="367"/>
        <v>73.857472803030291</v>
      </c>
      <c r="DI71" s="15"/>
      <c r="DJ71" s="15"/>
      <c r="DK71" s="15"/>
      <c r="DL71" s="15"/>
      <c r="DM71" s="15"/>
      <c r="DO71" s="17"/>
      <c r="DP71" s="17">
        <v>2.2999999999999998</v>
      </c>
      <c r="DQ71" s="32">
        <v>118.1</v>
      </c>
      <c r="DR71" s="32">
        <f t="shared" si="368"/>
        <v>222.68818531944439</v>
      </c>
      <c r="DS71" s="32">
        <f t="shared" si="369"/>
        <v>216.57264872368418</v>
      </c>
      <c r="DT71" s="32">
        <f t="shared" si="370"/>
        <v>211.06866578749995</v>
      </c>
      <c r="DU71" s="32">
        <f t="shared" si="371"/>
        <v>206.08887170238091</v>
      </c>
      <c r="DV71" s="32">
        <f t="shared" si="372"/>
        <v>169.87218744696966</v>
      </c>
      <c r="DW71" s="32">
        <v>74</v>
      </c>
      <c r="DX71" s="32">
        <f t="shared" si="373"/>
        <v>7164.7503102777764</v>
      </c>
      <c r="DY71" s="32">
        <f t="shared" si="374"/>
        <v>6967.9895676315782</v>
      </c>
      <c r="DZ71" s="32">
        <f t="shared" si="375"/>
        <v>6790.9048992499993</v>
      </c>
      <c r="EA71" s="32">
        <f t="shared" si="376"/>
        <v>6630.685437380951</v>
      </c>
      <c r="EB71" s="32">
        <f t="shared" si="377"/>
        <v>5465.4529874242417</v>
      </c>
      <c r="ED71" s="15">
        <f t="shared" si="378"/>
        <v>1742.7771024999997</v>
      </c>
      <c r="EE71" s="15">
        <f t="shared" si="379"/>
        <v>1789.0784024999998</v>
      </c>
      <c r="EF71" s="15">
        <f t="shared" si="380"/>
        <v>1835.3797024999997</v>
      </c>
      <c r="EG71" s="15">
        <f t="shared" si="381"/>
        <v>1881.6810024999997</v>
      </c>
      <c r="EH71" s="15">
        <f t="shared" si="382"/>
        <v>2437.2966024999996</v>
      </c>
      <c r="EI71" s="34"/>
      <c r="EJ71" s="35">
        <f t="shared" si="383"/>
        <v>5417.5102458333331</v>
      </c>
      <c r="EK71" s="35">
        <f t="shared" si="384"/>
        <v>4372.6007119047617</v>
      </c>
      <c r="EL71" s="35"/>
      <c r="EM71" s="35"/>
      <c r="EN71" s="15">
        <f t="shared" si="64"/>
        <v>72.027749999999997</v>
      </c>
      <c r="EO71" s="15">
        <f t="shared" si="73"/>
        <v>81.880018421052625</v>
      </c>
      <c r="EP71" s="15">
        <f t="shared" si="74"/>
        <v>79.799117499999994</v>
      </c>
      <c r="EQ71" s="15">
        <f t="shared" si="75"/>
        <v>73.209597916666667</v>
      </c>
      <c r="ER71" s="15">
        <f t="shared" si="65"/>
        <v>59.089198809523808</v>
      </c>
      <c r="ES71" s="15"/>
      <c r="ET71" s="15">
        <f t="shared" si="76"/>
        <v>1296.4994999999999</v>
      </c>
      <c r="EU71" s="15">
        <f t="shared" si="77"/>
        <v>1555.7203499999998</v>
      </c>
      <c r="EV71" s="15">
        <f t="shared" si="78"/>
        <v>1595.9823499999998</v>
      </c>
      <c r="EW71" s="15">
        <f t="shared" si="385"/>
        <v>1757.03035</v>
      </c>
      <c r="EX71" s="15">
        <f t="shared" si="386"/>
        <v>2481.7463499999999</v>
      </c>
      <c r="EY71" s="17">
        <f t="shared" si="66"/>
        <v>1296.4994999999999</v>
      </c>
      <c r="EZ71" s="17">
        <f t="shared" si="67"/>
        <v>1359.8351</v>
      </c>
      <c r="FA71" s="17">
        <f t="shared" si="68"/>
        <v>1424.6127999999999</v>
      </c>
      <c r="FB71" s="17">
        <f t="shared" si="69"/>
        <v>1614.5028</v>
      </c>
      <c r="FC71" s="17">
        <f t="shared" si="70"/>
        <v>2481.7463499999999</v>
      </c>
      <c r="FE71" s="17"/>
      <c r="FF71" s="17"/>
      <c r="FG71" s="17"/>
      <c r="FH71" s="17"/>
      <c r="FI71" s="17"/>
    </row>
    <row r="72" spans="1:165">
      <c r="A72" s="48">
        <v>6</v>
      </c>
      <c r="B72" s="19" t="s">
        <v>78</v>
      </c>
      <c r="C72" s="23">
        <v>18</v>
      </c>
      <c r="D72" s="24">
        <v>19</v>
      </c>
      <c r="E72" s="24">
        <v>20</v>
      </c>
      <c r="F72" s="24">
        <v>21</v>
      </c>
      <c r="G72" s="25">
        <v>33</v>
      </c>
      <c r="H72" s="26">
        <v>4.74</v>
      </c>
      <c r="I72" s="26">
        <f t="shared" si="201"/>
        <v>5.2140000000000004</v>
      </c>
      <c r="J72" s="4">
        <f t="shared" si="327"/>
        <v>93.852000000000004</v>
      </c>
      <c r="K72" s="4">
        <f t="shared" si="328"/>
        <v>99.066000000000003</v>
      </c>
      <c r="L72" s="4">
        <f t="shared" si="329"/>
        <v>104.28</v>
      </c>
      <c r="M72" s="4">
        <f t="shared" si="330"/>
        <v>109.49400000000001</v>
      </c>
      <c r="N72" s="6">
        <f t="shared" si="331"/>
        <v>172.06200000000001</v>
      </c>
      <c r="O72" s="154">
        <v>1.6E-2</v>
      </c>
      <c r="P72" s="4">
        <v>1720.44</v>
      </c>
      <c r="Q72" s="4">
        <f t="shared" si="6"/>
        <v>1961.3016</v>
      </c>
      <c r="R72" s="4">
        <f t="shared" si="332"/>
        <v>495.48672000000005</v>
      </c>
      <c r="S72" s="4">
        <f t="shared" si="333"/>
        <v>523.01376000000005</v>
      </c>
      <c r="T72" s="4">
        <f t="shared" si="334"/>
        <v>550.5408000000001</v>
      </c>
      <c r="U72" s="4">
        <f t="shared" si="335"/>
        <v>578.06784000000005</v>
      </c>
      <c r="V72" s="7">
        <f t="shared" si="336"/>
        <v>908.39232000000015</v>
      </c>
      <c r="W72" s="156">
        <v>8.1999999999999993</v>
      </c>
      <c r="X72" s="4">
        <v>4.91</v>
      </c>
      <c r="Y72" s="4">
        <f t="shared" si="337"/>
        <v>40.262</v>
      </c>
      <c r="Z72" s="156">
        <v>15</v>
      </c>
      <c r="AA72" s="4">
        <v>4.91</v>
      </c>
      <c r="AB72" s="157">
        <f t="shared" si="338"/>
        <v>73.650000000000006</v>
      </c>
      <c r="AC72" s="12">
        <v>7.3</v>
      </c>
      <c r="AD72" s="4">
        <v>44.08</v>
      </c>
      <c r="AE72" s="4" t="e">
        <f>#REF!*AC72</f>
        <v>#REF!</v>
      </c>
      <c r="AF72" s="6">
        <f t="shared" si="339"/>
        <v>50.691999999999993</v>
      </c>
      <c r="AG72" s="7">
        <f t="shared" si="340"/>
        <v>321.78399999999999</v>
      </c>
      <c r="AH72" s="156"/>
      <c r="AI72" s="4">
        <v>0</v>
      </c>
      <c r="AJ72" s="4"/>
      <c r="AK72" s="4">
        <f t="shared" si="341"/>
        <v>0</v>
      </c>
      <c r="AL72" s="4">
        <v>5.7</v>
      </c>
      <c r="AM72" s="4">
        <v>61.5</v>
      </c>
      <c r="AN72" s="6">
        <f t="shared" si="342"/>
        <v>0</v>
      </c>
      <c r="AO72" s="159">
        <v>0.20799999999999999</v>
      </c>
      <c r="AP72" s="4">
        <v>143.5</v>
      </c>
      <c r="AQ72" s="4">
        <v>131.12</v>
      </c>
      <c r="AR72" s="6">
        <f t="shared" si="343"/>
        <v>144.23200000000003</v>
      </c>
      <c r="AS72" s="7">
        <f t="shared" si="344"/>
        <v>27.272960000000001</v>
      </c>
      <c r="AT72" s="156">
        <v>15</v>
      </c>
      <c r="AU72" s="4">
        <v>1.62</v>
      </c>
      <c r="AV72" s="4">
        <v>4.71</v>
      </c>
      <c r="AW72" s="4">
        <f t="shared" si="345"/>
        <v>24.3</v>
      </c>
      <c r="AX72" s="6">
        <f t="shared" si="346"/>
        <v>70.650000000000006</v>
      </c>
      <c r="AY72" s="12">
        <v>65</v>
      </c>
      <c r="AZ72" s="4">
        <v>1.1200000000000001</v>
      </c>
      <c r="BA72" s="4">
        <v>68.900000000000006</v>
      </c>
      <c r="BB72" s="4">
        <v>74.900000000000006</v>
      </c>
      <c r="BC72" s="4">
        <v>75</v>
      </c>
      <c r="BD72" s="4">
        <v>156.1</v>
      </c>
      <c r="BE72" s="4">
        <f t="shared" si="347"/>
        <v>2.4034999999999997</v>
      </c>
      <c r="BF72" s="4">
        <f t="shared" si="348"/>
        <v>72.800000000000011</v>
      </c>
      <c r="BG72" s="6">
        <f t="shared" si="349"/>
        <v>2.64385</v>
      </c>
      <c r="BH72" s="7">
        <f t="shared" si="350"/>
        <v>156.22749999999999</v>
      </c>
      <c r="BI72" s="27"/>
      <c r="BJ72" s="28"/>
      <c r="BK72" s="29"/>
      <c r="BL72" s="30"/>
      <c r="BM72" s="31"/>
      <c r="BN72" s="28"/>
      <c r="BO72" s="29"/>
      <c r="BP72" s="30"/>
      <c r="BQ72" s="31"/>
      <c r="BR72" s="28"/>
      <c r="BS72" s="29"/>
      <c r="BT72" s="30"/>
      <c r="BU72" s="31"/>
      <c r="BV72" s="28"/>
      <c r="BW72" s="29"/>
      <c r="BX72" s="30"/>
      <c r="BY72" s="31"/>
      <c r="BZ72" s="28"/>
      <c r="CA72" s="29"/>
      <c r="CB72" s="30"/>
      <c r="CD72" s="33">
        <f t="shared" si="351"/>
        <v>136.3648</v>
      </c>
      <c r="CE72" s="17">
        <f t="shared" si="352"/>
        <v>109.09184</v>
      </c>
      <c r="CF72" s="17">
        <f t="shared" si="353"/>
        <v>81.818880000000007</v>
      </c>
      <c r="CG72" s="17">
        <f t="shared" si="354"/>
        <v>54.545920000000002</v>
      </c>
      <c r="CH72" s="17">
        <f t="shared" si="355"/>
        <v>27.272960000000001</v>
      </c>
      <c r="CJ72" s="17">
        <f t="shared" si="356"/>
        <v>1.5151644444444445</v>
      </c>
      <c r="CK72" s="17">
        <f t="shared" si="357"/>
        <v>1.4354189473684211</v>
      </c>
      <c r="CL72" s="17">
        <f t="shared" si="358"/>
        <v>1.363648</v>
      </c>
      <c r="CM72" s="17">
        <f t="shared" si="359"/>
        <v>1.2987123809523811</v>
      </c>
      <c r="CN72" s="17">
        <f t="shared" si="360"/>
        <v>0.82645333333333337</v>
      </c>
      <c r="CO72" s="17" t="e">
        <f>#REF!+AG72+AX72+AN72+BH72+#REF!+DP72</f>
        <v>#REF!</v>
      </c>
      <c r="CP72" s="17" t="e">
        <f>CO72*1.26</f>
        <v>#REF!</v>
      </c>
      <c r="CQ72" s="17">
        <f t="shared" si="36"/>
        <v>649.58445999999992</v>
      </c>
      <c r="CR72" s="17">
        <f t="shared" si="37"/>
        <v>658.95810999999992</v>
      </c>
      <c r="CS72" s="17">
        <f t="shared" si="38"/>
        <v>673.37910999999997</v>
      </c>
      <c r="CT72" s="17">
        <f t="shared" si="39"/>
        <v>673.61945999999989</v>
      </c>
      <c r="CU72" s="17">
        <f t="shared" si="40"/>
        <v>868.54330999999991</v>
      </c>
      <c r="CV72" s="17">
        <f t="shared" si="361"/>
        <v>1033.5665388999998</v>
      </c>
      <c r="CW72" s="17">
        <f t="shared" si="41"/>
        <v>40.262</v>
      </c>
      <c r="CX72" s="17">
        <f t="shared" si="362"/>
        <v>27.527040000000003</v>
      </c>
      <c r="CY72" s="33"/>
      <c r="CZ72" s="33"/>
      <c r="DA72" s="17"/>
      <c r="DB72" s="17"/>
      <c r="DC72" s="17"/>
      <c r="DD72" s="15">
        <f t="shared" si="363"/>
        <v>101.79156702777776</v>
      </c>
      <c r="DE72" s="15">
        <f t="shared" si="364"/>
        <v>98.871026657894717</v>
      </c>
      <c r="DF72" s="15">
        <f t="shared" si="365"/>
        <v>96.242540324999993</v>
      </c>
      <c r="DG72" s="15">
        <f t="shared" si="366"/>
        <v>93.864386023809502</v>
      </c>
      <c r="DH72" s="15">
        <f t="shared" si="367"/>
        <v>76.568718378787878</v>
      </c>
      <c r="DI72" s="15"/>
      <c r="DJ72" s="15"/>
      <c r="DK72" s="15"/>
      <c r="DL72" s="15"/>
      <c r="DM72" s="15"/>
      <c r="DO72" s="17"/>
      <c r="DP72" s="17">
        <v>5</v>
      </c>
      <c r="DQ72" s="32">
        <v>119</v>
      </c>
      <c r="DR72" s="32">
        <f t="shared" si="368"/>
        <v>508.95783513888881</v>
      </c>
      <c r="DS72" s="32">
        <f t="shared" si="369"/>
        <v>494.3551332894736</v>
      </c>
      <c r="DT72" s="32">
        <f t="shared" si="370"/>
        <v>481.21270162499997</v>
      </c>
      <c r="DU72" s="32">
        <f t="shared" si="371"/>
        <v>469.32193011904752</v>
      </c>
      <c r="DV72" s="32">
        <f t="shared" si="372"/>
        <v>382.84359189393939</v>
      </c>
      <c r="DW72" s="32">
        <v>115</v>
      </c>
      <c r="DX72" s="32">
        <f t="shared" si="373"/>
        <v>11706.030208194443</v>
      </c>
      <c r="DY72" s="32">
        <f t="shared" si="374"/>
        <v>11370.168065657892</v>
      </c>
      <c r="DZ72" s="32">
        <f t="shared" si="375"/>
        <v>11067.892137375</v>
      </c>
      <c r="EA72" s="32">
        <f t="shared" si="376"/>
        <v>10794.404392738094</v>
      </c>
      <c r="EB72" s="32">
        <f t="shared" si="377"/>
        <v>8805.4026135606055</v>
      </c>
      <c r="ED72" s="15">
        <f t="shared" si="378"/>
        <v>1832.2482064999997</v>
      </c>
      <c r="EE72" s="15">
        <f t="shared" si="379"/>
        <v>1878.5495064999996</v>
      </c>
      <c r="EF72" s="15">
        <f t="shared" si="380"/>
        <v>1924.8508064999999</v>
      </c>
      <c r="EG72" s="15">
        <f t="shared" si="381"/>
        <v>1971.1521064999995</v>
      </c>
      <c r="EH72" s="15">
        <f t="shared" si="382"/>
        <v>2526.7677064999998</v>
      </c>
      <c r="EI72" s="34"/>
      <c r="EJ72" s="35">
        <f t="shared" si="383"/>
        <v>8791.900027083333</v>
      </c>
      <c r="EK72" s="35">
        <f t="shared" si="384"/>
        <v>7008.2843011904761</v>
      </c>
      <c r="EL72" s="35"/>
      <c r="EM72" s="35"/>
      <c r="EN72" s="15">
        <f t="shared" si="64"/>
        <v>76.350025555555561</v>
      </c>
      <c r="EO72" s="15">
        <f t="shared" si="73"/>
        <v>85.974805789473677</v>
      </c>
      <c r="EP72" s="15">
        <f t="shared" si="74"/>
        <v>83.689165500000001</v>
      </c>
      <c r="EQ72" s="15">
        <f t="shared" si="75"/>
        <v>76.451304583333325</v>
      </c>
      <c r="ER72" s="15">
        <f t="shared" si="65"/>
        <v>60.941602619047615</v>
      </c>
      <c r="ES72" s="15"/>
      <c r="ET72" s="15">
        <f t="shared" si="76"/>
        <v>1374.3004600000002</v>
      </c>
      <c r="EU72" s="15">
        <f t="shared" si="77"/>
        <v>1633.5213099999999</v>
      </c>
      <c r="EV72" s="15">
        <f t="shared" si="78"/>
        <v>1673.78331</v>
      </c>
      <c r="EW72" s="15">
        <f t="shared" si="385"/>
        <v>1834.8313099999998</v>
      </c>
      <c r="EX72" s="15">
        <f t="shared" si="386"/>
        <v>2559.5473099999999</v>
      </c>
      <c r="EY72" s="17">
        <f t="shared" si="66"/>
        <v>1374.3004600000002</v>
      </c>
      <c r="EZ72" s="17">
        <f t="shared" si="67"/>
        <v>1423.9361100000001</v>
      </c>
      <c r="FA72" s="17">
        <f t="shared" si="68"/>
        <v>1478.6191100000001</v>
      </c>
      <c r="FB72" s="17">
        <f t="shared" si="69"/>
        <v>1639.9074599999999</v>
      </c>
      <c r="FC72" s="17">
        <f t="shared" si="70"/>
        <v>2559.5473099999999</v>
      </c>
      <c r="FE72" s="17"/>
      <c r="FF72" s="17"/>
      <c r="FG72" s="17"/>
      <c r="FH72" s="17"/>
      <c r="FI72" s="17"/>
    </row>
    <row r="73" spans="1:165">
      <c r="A73" s="48">
        <v>7</v>
      </c>
      <c r="B73" s="19" t="s">
        <v>79</v>
      </c>
      <c r="C73" s="23">
        <v>18</v>
      </c>
      <c r="D73" s="24">
        <v>19</v>
      </c>
      <c r="E73" s="24">
        <v>20</v>
      </c>
      <c r="F73" s="24">
        <v>21</v>
      </c>
      <c r="G73" s="25">
        <v>33</v>
      </c>
      <c r="H73" s="26">
        <v>5.0599999999999996</v>
      </c>
      <c r="I73" s="26">
        <f t="shared" si="201"/>
        <v>5.5659999999999998</v>
      </c>
      <c r="J73" s="4">
        <f t="shared" si="327"/>
        <v>100.188</v>
      </c>
      <c r="K73" s="4">
        <f t="shared" si="328"/>
        <v>105.75399999999999</v>
      </c>
      <c r="L73" s="4">
        <f t="shared" si="329"/>
        <v>111.32</v>
      </c>
      <c r="M73" s="4">
        <f t="shared" si="330"/>
        <v>116.886</v>
      </c>
      <c r="N73" s="6">
        <f t="shared" si="331"/>
        <v>183.678</v>
      </c>
      <c r="O73" s="12">
        <v>0</v>
      </c>
      <c r="P73" s="4">
        <f>O73*1</f>
        <v>0</v>
      </c>
      <c r="Q73" s="4">
        <f t="shared" si="6"/>
        <v>0</v>
      </c>
      <c r="R73" s="4">
        <f t="shared" si="332"/>
        <v>0</v>
      </c>
      <c r="S73" s="4">
        <f t="shared" si="333"/>
        <v>0</v>
      </c>
      <c r="T73" s="4">
        <f t="shared" si="334"/>
        <v>0</v>
      </c>
      <c r="U73" s="4">
        <f t="shared" si="335"/>
        <v>0</v>
      </c>
      <c r="V73" s="7">
        <f t="shared" si="336"/>
        <v>0</v>
      </c>
      <c r="W73" s="156">
        <v>8.1999999999999993</v>
      </c>
      <c r="X73" s="4">
        <v>4.91</v>
      </c>
      <c r="Y73" s="4">
        <f t="shared" si="337"/>
        <v>40.262</v>
      </c>
      <c r="Z73" s="156">
        <v>15</v>
      </c>
      <c r="AA73" s="4">
        <v>4.91</v>
      </c>
      <c r="AB73" s="157">
        <f t="shared" si="338"/>
        <v>73.650000000000006</v>
      </c>
      <c r="AC73" s="12">
        <v>7.3</v>
      </c>
      <c r="AD73" s="4">
        <v>44.08</v>
      </c>
      <c r="AE73" s="4" t="e">
        <f>#REF!*AC73</f>
        <v>#REF!</v>
      </c>
      <c r="AF73" s="6">
        <f t="shared" si="339"/>
        <v>50.691999999999993</v>
      </c>
      <c r="AG73" s="7">
        <f t="shared" si="340"/>
        <v>321.78399999999999</v>
      </c>
      <c r="AH73" s="156"/>
      <c r="AI73" s="4">
        <v>0</v>
      </c>
      <c r="AJ73" s="4"/>
      <c r="AK73" s="4">
        <f t="shared" si="341"/>
        <v>0</v>
      </c>
      <c r="AL73" s="4">
        <v>5.7</v>
      </c>
      <c r="AM73" s="4">
        <v>61.5</v>
      </c>
      <c r="AN73" s="6">
        <f t="shared" si="342"/>
        <v>0</v>
      </c>
      <c r="AO73" s="159">
        <v>0.23330000000000001</v>
      </c>
      <c r="AP73" s="4">
        <v>143.5</v>
      </c>
      <c r="AQ73" s="4">
        <v>142.94</v>
      </c>
      <c r="AR73" s="6">
        <f t="shared" si="343"/>
        <v>157.23400000000001</v>
      </c>
      <c r="AS73" s="7">
        <f t="shared" si="344"/>
        <v>33.347901999999998</v>
      </c>
      <c r="AT73" s="156">
        <v>15</v>
      </c>
      <c r="AU73" s="4">
        <v>1.62</v>
      </c>
      <c r="AV73" s="4">
        <v>4.71</v>
      </c>
      <c r="AW73" s="4">
        <f t="shared" si="345"/>
        <v>24.3</v>
      </c>
      <c r="AX73" s="6">
        <f t="shared" si="346"/>
        <v>70.650000000000006</v>
      </c>
      <c r="AY73" s="12">
        <v>65</v>
      </c>
      <c r="AZ73" s="4">
        <v>1.1200000000000001</v>
      </c>
      <c r="BA73" s="4">
        <v>68.900000000000006</v>
      </c>
      <c r="BB73" s="4">
        <v>74.900000000000006</v>
      </c>
      <c r="BC73" s="4">
        <v>96.8</v>
      </c>
      <c r="BD73" s="4">
        <v>156.1</v>
      </c>
      <c r="BE73" s="4">
        <f t="shared" si="347"/>
        <v>2.4034999999999997</v>
      </c>
      <c r="BF73" s="4">
        <f t="shared" si="348"/>
        <v>72.800000000000011</v>
      </c>
      <c r="BG73" s="6">
        <f t="shared" si="349"/>
        <v>2.64385</v>
      </c>
      <c r="BH73" s="7">
        <f t="shared" si="350"/>
        <v>156.22749999999999</v>
      </c>
      <c r="BI73" s="27"/>
      <c r="BJ73" s="28"/>
      <c r="BK73" s="29"/>
      <c r="BL73" s="30"/>
      <c r="BM73" s="31"/>
      <c r="BN73" s="28"/>
      <c r="BO73" s="29"/>
      <c r="BP73" s="30"/>
      <c r="BQ73" s="31"/>
      <c r="BR73" s="28"/>
      <c r="BS73" s="29"/>
      <c r="BT73" s="30"/>
      <c r="BU73" s="31"/>
      <c r="BV73" s="28"/>
      <c r="BW73" s="29"/>
      <c r="BX73" s="30"/>
      <c r="BY73" s="31"/>
      <c r="BZ73" s="28"/>
      <c r="CA73" s="29"/>
      <c r="CB73" s="30"/>
      <c r="CD73" s="33">
        <f t="shared" si="351"/>
        <v>166.73951</v>
      </c>
      <c r="CE73" s="17">
        <f t="shared" si="352"/>
        <v>133.39160799999999</v>
      </c>
      <c r="CF73" s="17">
        <f t="shared" si="353"/>
        <v>100.04370599999999</v>
      </c>
      <c r="CG73" s="17">
        <f t="shared" si="354"/>
        <v>66.695803999999995</v>
      </c>
      <c r="CH73" s="17">
        <f t="shared" si="355"/>
        <v>33.347901999999998</v>
      </c>
      <c r="CJ73" s="17">
        <f t="shared" si="356"/>
        <v>1.8526612222222221</v>
      </c>
      <c r="CK73" s="17">
        <f t="shared" si="357"/>
        <v>1.7551527368421052</v>
      </c>
      <c r="CL73" s="17">
        <f t="shared" si="358"/>
        <v>1.6673950999999998</v>
      </c>
      <c r="CM73" s="17">
        <f t="shared" si="359"/>
        <v>1.5879953333333332</v>
      </c>
      <c r="CN73" s="17">
        <f t="shared" si="360"/>
        <v>1.0105424848484847</v>
      </c>
      <c r="CO73" s="17" t="e">
        <f>#REF!+AG73+AX73+AN73+BH73+#REF!+DP73</f>
        <v>#REF!</v>
      </c>
      <c r="CP73" s="17" t="e">
        <f>CO73*1.204</f>
        <v>#REF!</v>
      </c>
      <c r="CQ73" s="17">
        <f t="shared" si="36"/>
        <v>655.65940199999989</v>
      </c>
      <c r="CR73" s="17">
        <f t="shared" si="37"/>
        <v>665.03305199999988</v>
      </c>
      <c r="CS73" s="17">
        <f t="shared" si="38"/>
        <v>679.45405199999993</v>
      </c>
      <c r="CT73" s="17">
        <f t="shared" si="39"/>
        <v>732.09070199999985</v>
      </c>
      <c r="CU73" s="17">
        <f t="shared" si="40"/>
        <v>874.61825199999987</v>
      </c>
      <c r="CV73" s="17">
        <f t="shared" si="361"/>
        <v>1032.9241556119998</v>
      </c>
      <c r="CW73" s="17">
        <f t="shared" si="41"/>
        <v>40.262</v>
      </c>
      <c r="CX73" s="17">
        <f t="shared" si="362"/>
        <v>0</v>
      </c>
      <c r="CY73" s="33"/>
      <c r="CZ73" s="33"/>
      <c r="DA73" s="17"/>
      <c r="DB73" s="17"/>
      <c r="DC73" s="17"/>
      <c r="DD73" s="15">
        <f t="shared" si="363"/>
        <v>102.17968832222219</v>
      </c>
      <c r="DE73" s="15">
        <f t="shared" si="364"/>
        <v>99.238720515789467</v>
      </c>
      <c r="DF73" s="15">
        <f t="shared" si="365"/>
        <v>96.591849489999987</v>
      </c>
      <c r="DG73" s="15">
        <f t="shared" si="366"/>
        <v>94.197061419047614</v>
      </c>
      <c r="DH73" s="15">
        <f t="shared" si="367"/>
        <v>76.780420903030304</v>
      </c>
      <c r="DI73" s="15"/>
      <c r="DJ73" s="15"/>
      <c r="DK73" s="15"/>
      <c r="DL73" s="15"/>
      <c r="DM73" s="15"/>
      <c r="DO73" s="17"/>
      <c r="DP73" s="17">
        <v>9.8000000000000007</v>
      </c>
      <c r="DQ73" s="32">
        <v>118.1</v>
      </c>
      <c r="DR73" s="32">
        <f t="shared" si="368"/>
        <v>1001.3609455577775</v>
      </c>
      <c r="DS73" s="32">
        <f t="shared" si="369"/>
        <v>972.53946105473688</v>
      </c>
      <c r="DT73" s="32">
        <f t="shared" si="370"/>
        <v>946.60012500199991</v>
      </c>
      <c r="DU73" s="32">
        <f t="shared" si="371"/>
        <v>923.13120190666666</v>
      </c>
      <c r="DV73" s="32">
        <f t="shared" si="372"/>
        <v>752.44812484969702</v>
      </c>
      <c r="DW73" s="32">
        <v>214</v>
      </c>
      <c r="DX73" s="32">
        <f t="shared" si="373"/>
        <v>21866.453300955549</v>
      </c>
      <c r="DY73" s="32">
        <f t="shared" si="374"/>
        <v>21237.086190378945</v>
      </c>
      <c r="DZ73" s="32">
        <f t="shared" si="375"/>
        <v>20670.655790859997</v>
      </c>
      <c r="EA73" s="32">
        <f t="shared" si="376"/>
        <v>20158.171143676191</v>
      </c>
      <c r="EB73" s="32">
        <f t="shared" si="377"/>
        <v>16431.010073248486</v>
      </c>
      <c r="ED73" s="15">
        <f t="shared" si="378"/>
        <v>1839.2343897999995</v>
      </c>
      <c r="EE73" s="15">
        <f t="shared" si="379"/>
        <v>1885.5356897999998</v>
      </c>
      <c r="EF73" s="15">
        <f t="shared" si="380"/>
        <v>1931.8369897999996</v>
      </c>
      <c r="EG73" s="15">
        <f t="shared" si="381"/>
        <v>1978.1382897999999</v>
      </c>
      <c r="EH73" s="15">
        <f t="shared" si="382"/>
        <v>2533.7538898000003</v>
      </c>
      <c r="EI73" s="34"/>
      <c r="EJ73" s="35">
        <f t="shared" si="383"/>
        <v>16414.747413666664</v>
      </c>
      <c r="EK73" s="35">
        <f t="shared" si="384"/>
        <v>13072.456236380953</v>
      </c>
      <c r="EL73" s="35"/>
      <c r="EM73" s="35"/>
      <c r="EN73" s="15">
        <f t="shared" si="64"/>
        <v>76.687522333333334</v>
      </c>
      <c r="EO73" s="15">
        <f t="shared" si="73"/>
        <v>86.294539578947365</v>
      </c>
      <c r="EP73" s="15">
        <f t="shared" si="74"/>
        <v>83.992912599999997</v>
      </c>
      <c r="EQ73" s="15">
        <f t="shared" si="75"/>
        <v>76.704427166666662</v>
      </c>
      <c r="ER73" s="15">
        <f t="shared" si="65"/>
        <v>61.086244095238094</v>
      </c>
      <c r="ES73" s="15"/>
      <c r="ET73" s="15">
        <f t="shared" si="76"/>
        <v>1380.3754020000001</v>
      </c>
      <c r="EU73" s="15">
        <f t="shared" si="77"/>
        <v>1639.5962519999998</v>
      </c>
      <c r="EV73" s="15">
        <f t="shared" si="78"/>
        <v>1679.858252</v>
      </c>
      <c r="EW73" s="15">
        <f t="shared" si="385"/>
        <v>1840.9062519999998</v>
      </c>
      <c r="EX73" s="15">
        <f t="shared" si="386"/>
        <v>2565.6222520000001</v>
      </c>
      <c r="EY73" s="17">
        <f t="shared" si="66"/>
        <v>1380.3754020000001</v>
      </c>
      <c r="EZ73" s="17">
        <f t="shared" si="67"/>
        <v>1430.0110519999998</v>
      </c>
      <c r="FA73" s="17">
        <f t="shared" si="68"/>
        <v>1484.6940519999998</v>
      </c>
      <c r="FB73" s="17">
        <f t="shared" si="69"/>
        <v>1698.378702</v>
      </c>
      <c r="FC73" s="17">
        <f t="shared" si="70"/>
        <v>2565.6222519999997</v>
      </c>
      <c r="FE73" s="17"/>
      <c r="FF73" s="17"/>
      <c r="FG73" s="17"/>
      <c r="FH73" s="17"/>
      <c r="FI73" s="17"/>
    </row>
    <row r="74" spans="1:165">
      <c r="A74" s="48">
        <v>8</v>
      </c>
      <c r="B74" s="19" t="s">
        <v>80</v>
      </c>
      <c r="C74" s="23">
        <v>18</v>
      </c>
      <c r="D74" s="24">
        <v>19</v>
      </c>
      <c r="E74" s="24">
        <v>20</v>
      </c>
      <c r="F74" s="24">
        <v>21</v>
      </c>
      <c r="G74" s="25">
        <v>33</v>
      </c>
      <c r="H74" s="26">
        <v>4.74</v>
      </c>
      <c r="I74" s="26">
        <f t="shared" ref="I74:I105" si="387">H74*1.1</f>
        <v>5.2140000000000004</v>
      </c>
      <c r="J74" s="4">
        <f t="shared" si="327"/>
        <v>93.852000000000004</v>
      </c>
      <c r="K74" s="4">
        <f t="shared" si="328"/>
        <v>99.066000000000003</v>
      </c>
      <c r="L74" s="4">
        <f t="shared" si="329"/>
        <v>104.28</v>
      </c>
      <c r="M74" s="4">
        <f t="shared" si="330"/>
        <v>109.49400000000001</v>
      </c>
      <c r="N74" s="6">
        <f t="shared" si="331"/>
        <v>172.06200000000001</v>
      </c>
      <c r="O74" s="154">
        <v>1.6E-2</v>
      </c>
      <c r="P74" s="4">
        <v>1720.44</v>
      </c>
      <c r="Q74" s="4">
        <f t="shared" ref="Q74:Q137" si="388">P74*1.14</f>
        <v>1961.3016</v>
      </c>
      <c r="R74" s="4">
        <f t="shared" si="332"/>
        <v>495.48672000000005</v>
      </c>
      <c r="S74" s="4">
        <f t="shared" si="333"/>
        <v>523.01376000000005</v>
      </c>
      <c r="T74" s="4">
        <f t="shared" si="334"/>
        <v>550.5408000000001</v>
      </c>
      <c r="U74" s="4">
        <f t="shared" si="335"/>
        <v>578.06784000000005</v>
      </c>
      <c r="V74" s="7">
        <f t="shared" si="336"/>
        <v>908.39232000000015</v>
      </c>
      <c r="W74" s="156">
        <v>8.1999999999999993</v>
      </c>
      <c r="X74" s="4">
        <v>4.91</v>
      </c>
      <c r="Y74" s="4">
        <f t="shared" si="337"/>
        <v>40.262</v>
      </c>
      <c r="Z74" s="156">
        <v>15</v>
      </c>
      <c r="AA74" s="4">
        <v>4.91</v>
      </c>
      <c r="AB74" s="157">
        <f t="shared" si="338"/>
        <v>73.650000000000006</v>
      </c>
      <c r="AC74" s="12">
        <v>7.3</v>
      </c>
      <c r="AD74" s="4">
        <v>44.08</v>
      </c>
      <c r="AE74" s="4" t="e">
        <f>#REF!*AC74</f>
        <v>#REF!</v>
      </c>
      <c r="AF74" s="6">
        <f t="shared" si="339"/>
        <v>50.691999999999993</v>
      </c>
      <c r="AG74" s="7">
        <f t="shared" si="340"/>
        <v>321.78399999999999</v>
      </c>
      <c r="AH74" s="156">
        <v>1.8</v>
      </c>
      <c r="AI74" s="4">
        <v>21.19</v>
      </c>
      <c r="AJ74" s="269">
        <v>65.3</v>
      </c>
      <c r="AK74" s="4">
        <f t="shared" si="341"/>
        <v>38.142000000000003</v>
      </c>
      <c r="AL74" s="4">
        <v>5.7</v>
      </c>
      <c r="AM74" s="4">
        <v>61.5</v>
      </c>
      <c r="AN74" s="6">
        <f t="shared" si="342"/>
        <v>117.53999999999999</v>
      </c>
      <c r="AO74" s="52">
        <v>0.20799999999999999</v>
      </c>
      <c r="AP74" s="4">
        <v>143.5</v>
      </c>
      <c r="AQ74" s="4">
        <v>120.19</v>
      </c>
      <c r="AR74" s="6">
        <f t="shared" si="343"/>
        <v>132.209</v>
      </c>
      <c r="AS74" s="7">
        <f t="shared" si="344"/>
        <v>24.999519999999997</v>
      </c>
      <c r="AT74" s="156">
        <v>15</v>
      </c>
      <c r="AU74" s="4">
        <v>1.62</v>
      </c>
      <c r="AV74" s="4">
        <v>4.71</v>
      </c>
      <c r="AW74" s="4">
        <f t="shared" si="345"/>
        <v>24.3</v>
      </c>
      <c r="AX74" s="6">
        <f t="shared" si="346"/>
        <v>70.650000000000006</v>
      </c>
      <c r="AY74" s="12">
        <v>65</v>
      </c>
      <c r="AZ74" s="4">
        <v>1.1200000000000001</v>
      </c>
      <c r="BA74" s="4">
        <v>68.900000000000006</v>
      </c>
      <c r="BB74" s="4">
        <v>74.900000000000006</v>
      </c>
      <c r="BC74" s="4">
        <v>75</v>
      </c>
      <c r="BD74" s="4">
        <v>121</v>
      </c>
      <c r="BE74" s="4">
        <f t="shared" si="347"/>
        <v>2.4034999999999997</v>
      </c>
      <c r="BF74" s="4">
        <f t="shared" si="348"/>
        <v>72.800000000000011</v>
      </c>
      <c r="BG74" s="6">
        <f t="shared" si="349"/>
        <v>2.64385</v>
      </c>
      <c r="BH74" s="7">
        <f t="shared" si="350"/>
        <v>156.22749999999999</v>
      </c>
      <c r="BI74" s="27"/>
      <c r="BJ74" s="28"/>
      <c r="BK74" s="29"/>
      <c r="BL74" s="30"/>
      <c r="BM74" s="31"/>
      <c r="BN74" s="28"/>
      <c r="BO74" s="29"/>
      <c r="BP74" s="30"/>
      <c r="BQ74" s="31"/>
      <c r="BR74" s="28"/>
      <c r="BS74" s="29"/>
      <c r="BT74" s="30"/>
      <c r="BU74" s="31"/>
      <c r="BV74" s="28"/>
      <c r="BW74" s="29"/>
      <c r="BX74" s="30"/>
      <c r="BY74" s="31"/>
      <c r="BZ74" s="28"/>
      <c r="CA74" s="29"/>
      <c r="CB74" s="30"/>
      <c r="CD74" s="33">
        <f t="shared" si="351"/>
        <v>124.99759999999998</v>
      </c>
      <c r="CE74" s="17">
        <f t="shared" si="352"/>
        <v>99.998079999999987</v>
      </c>
      <c r="CF74" s="17">
        <f t="shared" si="353"/>
        <v>74.998559999999998</v>
      </c>
      <c r="CG74" s="17">
        <f t="shared" si="354"/>
        <v>49.999039999999994</v>
      </c>
      <c r="CH74" s="17">
        <f t="shared" si="355"/>
        <v>24.999519999999997</v>
      </c>
      <c r="CJ74" s="17">
        <f t="shared" si="356"/>
        <v>1.388862222222222</v>
      </c>
      <c r="CK74" s="17">
        <f t="shared" si="357"/>
        <v>1.3157642105263156</v>
      </c>
      <c r="CL74" s="17">
        <f t="shared" si="358"/>
        <v>1.249976</v>
      </c>
      <c r="CM74" s="17">
        <f t="shared" si="359"/>
        <v>1.1904533333333331</v>
      </c>
      <c r="CN74" s="17">
        <f t="shared" si="360"/>
        <v>0.75756121212121208</v>
      </c>
      <c r="CO74" s="17" t="e">
        <f>#REF!+AG74+AX74+AN74+BH74+#REF!+DP74</f>
        <v>#REF!</v>
      </c>
      <c r="CP74" s="17" t="e">
        <f>CO74*1.259</f>
        <v>#REF!</v>
      </c>
      <c r="CQ74" s="17">
        <f t="shared" ref="CQ74:CQ137" si="389">AB74+AG74+AN74+AS74+AX74+(AY74*BE74)</f>
        <v>764.85101999999983</v>
      </c>
      <c r="CR74" s="17">
        <f t="shared" ref="CR74:CR137" si="390">AB74+AG74+AN74+AS74+AX74+(BA74*BE74)</f>
        <v>774.22466999999983</v>
      </c>
      <c r="CS74" s="17">
        <f t="shared" ref="CS74:CS137" si="391">AB74+AG74+AN74+AS74+AX74+(BB74*BE74)</f>
        <v>788.64566999999988</v>
      </c>
      <c r="CT74" s="17">
        <f t="shared" ref="CT74:CT137" si="392">AB74+AG74+AN74+AS74+AX74+ (BC74*BE74)</f>
        <v>788.88601999999992</v>
      </c>
      <c r="CU74" s="17">
        <f t="shared" ref="CU74:CU137" si="393">AG74+AS74+AX74+(BD74*BE74)+AB74+AN74</f>
        <v>899.44701999999995</v>
      </c>
      <c r="CV74" s="17">
        <f t="shared" si="361"/>
        <v>1067.64361274</v>
      </c>
      <c r="CW74" s="17">
        <f t="shared" ref="CW74:CW137" si="394">W74*X74</f>
        <v>40.262</v>
      </c>
      <c r="CX74" s="17">
        <f t="shared" si="362"/>
        <v>27.527040000000003</v>
      </c>
      <c r="CY74" s="33"/>
      <c r="CZ74" s="33"/>
      <c r="DA74" s="17"/>
      <c r="DB74" s="17"/>
      <c r="DC74" s="17"/>
      <c r="DD74" s="15">
        <f t="shared" si="363"/>
        <v>103.76597072222221</v>
      </c>
      <c r="DE74" s="15">
        <f t="shared" si="364"/>
        <v>100.74151436842105</v>
      </c>
      <c r="DF74" s="15">
        <f t="shared" si="365"/>
        <v>98.01950364999999</v>
      </c>
      <c r="DG74" s="15">
        <f t="shared" si="366"/>
        <v>95.556732047619022</v>
      </c>
      <c r="DH74" s="15">
        <f t="shared" si="367"/>
        <v>77.645665848484839</v>
      </c>
      <c r="DI74" s="15"/>
      <c r="DJ74" s="15"/>
      <c r="DK74" s="15"/>
      <c r="DL74" s="15"/>
      <c r="DM74" s="15"/>
      <c r="DO74" s="17"/>
      <c r="DP74" s="17">
        <v>11.1</v>
      </c>
      <c r="DQ74" s="32">
        <v>118.7</v>
      </c>
      <c r="DR74" s="32">
        <f t="shared" si="368"/>
        <v>1151.8022750166665</v>
      </c>
      <c r="DS74" s="32">
        <f t="shared" si="369"/>
        <v>1118.2308094894736</v>
      </c>
      <c r="DT74" s="32">
        <f t="shared" si="370"/>
        <v>1088.0164905149998</v>
      </c>
      <c r="DU74" s="32">
        <f t="shared" si="371"/>
        <v>1060.6797257285712</v>
      </c>
      <c r="DV74" s="32">
        <f t="shared" si="372"/>
        <v>861.86689091818164</v>
      </c>
      <c r="DW74" s="32">
        <v>296</v>
      </c>
      <c r="DX74" s="32">
        <f t="shared" si="373"/>
        <v>30714.727333777773</v>
      </c>
      <c r="DY74" s="32">
        <f t="shared" si="374"/>
        <v>29819.48825305263</v>
      </c>
      <c r="DZ74" s="32">
        <f t="shared" si="375"/>
        <v>29013.773080399998</v>
      </c>
      <c r="EA74" s="32">
        <f t="shared" si="376"/>
        <v>28284.792686095232</v>
      </c>
      <c r="EB74" s="32">
        <f t="shared" si="377"/>
        <v>22983.117091151511</v>
      </c>
      <c r="ED74" s="15">
        <f t="shared" si="378"/>
        <v>1867.7874729999996</v>
      </c>
      <c r="EE74" s="15">
        <f t="shared" si="379"/>
        <v>1914.0887729999999</v>
      </c>
      <c r="EF74" s="15">
        <f t="shared" si="380"/>
        <v>1960.3900729999998</v>
      </c>
      <c r="EG74" s="15">
        <f t="shared" si="381"/>
        <v>2006.6913729999994</v>
      </c>
      <c r="EH74" s="15">
        <f t="shared" si="382"/>
        <v>2562.3069729999997</v>
      </c>
      <c r="EI74" s="34"/>
      <c r="EJ74" s="35">
        <f t="shared" si="383"/>
        <v>23010.731913333333</v>
      </c>
      <c r="EK74" s="35">
        <f t="shared" si="384"/>
        <v>18256.51195047619</v>
      </c>
      <c r="EL74" s="35"/>
      <c r="EM74" s="35"/>
      <c r="EN74" s="15">
        <f t="shared" ref="EN74:EN137" si="395">(CQ74/18+CW74)</f>
        <v>82.753723333333326</v>
      </c>
      <c r="EO74" s="15">
        <f t="shared" si="73"/>
        <v>87.601316842105263</v>
      </c>
      <c r="EP74" s="15">
        <f t="shared" si="74"/>
        <v>85.234351000000004</v>
      </c>
      <c r="EQ74" s="15">
        <f t="shared" si="75"/>
        <v>77.73895916666666</v>
      </c>
      <c r="ER74" s="15">
        <f t="shared" ref="ER74:ER137" si="396">(CU74/42+CW74)</f>
        <v>61.677405238095233</v>
      </c>
      <c r="ES74" s="15"/>
      <c r="ET74" s="15">
        <f t="shared" si="76"/>
        <v>1489.56702</v>
      </c>
      <c r="EU74" s="15">
        <f t="shared" si="77"/>
        <v>1664.4250199999999</v>
      </c>
      <c r="EV74" s="15">
        <f t="shared" si="78"/>
        <v>1704.6870200000001</v>
      </c>
      <c r="EW74" s="15">
        <f t="shared" si="385"/>
        <v>1865.7350199999998</v>
      </c>
      <c r="EX74" s="15">
        <f t="shared" si="386"/>
        <v>2590.45102</v>
      </c>
      <c r="EY74" s="17">
        <f t="shared" ref="EY74:EY137" si="397">(CQ74/18 +CW74)*18</f>
        <v>1489.56702</v>
      </c>
      <c r="EZ74" s="17">
        <f t="shared" ref="EZ74:EZ137" si="398">(CR74+CW74*19)</f>
        <v>1539.2026699999999</v>
      </c>
      <c r="FA74" s="17">
        <f t="shared" ref="FA74:FA137" si="399">(CS74+CW74*20)</f>
        <v>1593.8856699999999</v>
      </c>
      <c r="FB74" s="17">
        <f t="shared" ref="FB74:FB137" si="400">(CT74+CW74*24)</f>
        <v>1755.1740199999999</v>
      </c>
      <c r="FC74" s="17">
        <f t="shared" ref="FC74:FC137" si="401">(CU74+CW74*42)</f>
        <v>2590.45102</v>
      </c>
      <c r="FE74" s="17"/>
      <c r="FF74" s="17"/>
      <c r="FG74" s="17"/>
      <c r="FH74" s="17"/>
      <c r="FI74" s="17"/>
    </row>
    <row r="75" spans="1:165">
      <c r="A75" s="48">
        <v>9</v>
      </c>
      <c r="B75" s="19" t="s">
        <v>81</v>
      </c>
      <c r="C75" s="23">
        <v>18</v>
      </c>
      <c r="D75" s="24">
        <v>19</v>
      </c>
      <c r="E75" s="24">
        <v>20</v>
      </c>
      <c r="F75" s="24">
        <v>21</v>
      </c>
      <c r="G75" s="25">
        <v>33</v>
      </c>
      <c r="H75" s="26"/>
      <c r="I75" s="26">
        <f t="shared" si="387"/>
        <v>0</v>
      </c>
      <c r="J75" s="4">
        <f t="shared" si="327"/>
        <v>0</v>
      </c>
      <c r="K75" s="4">
        <f t="shared" si="328"/>
        <v>0</v>
      </c>
      <c r="L75" s="4">
        <f t="shared" si="329"/>
        <v>0</v>
      </c>
      <c r="M75" s="4">
        <f t="shared" si="330"/>
        <v>0</v>
      </c>
      <c r="N75" s="6">
        <f t="shared" si="331"/>
        <v>0</v>
      </c>
      <c r="O75" s="154"/>
      <c r="P75" s="4">
        <f>O75*1</f>
        <v>0</v>
      </c>
      <c r="Q75" s="4">
        <f t="shared" si="388"/>
        <v>0</v>
      </c>
      <c r="R75" s="4">
        <f t="shared" si="332"/>
        <v>0</v>
      </c>
      <c r="S75" s="4">
        <f t="shared" si="333"/>
        <v>0</v>
      </c>
      <c r="T75" s="4">
        <f t="shared" si="334"/>
        <v>0</v>
      </c>
      <c r="U75" s="4">
        <f t="shared" si="335"/>
        <v>0</v>
      </c>
      <c r="V75" s="7">
        <f t="shared" si="336"/>
        <v>0</v>
      </c>
      <c r="W75" s="156">
        <v>8.1999999999999993</v>
      </c>
      <c r="X75" s="4">
        <v>4.91</v>
      </c>
      <c r="Y75" s="4">
        <f t="shared" si="337"/>
        <v>40.262</v>
      </c>
      <c r="Z75" s="156">
        <v>15</v>
      </c>
      <c r="AA75" s="4">
        <v>4.91</v>
      </c>
      <c r="AB75" s="157">
        <f t="shared" si="338"/>
        <v>73.650000000000006</v>
      </c>
      <c r="AC75" s="12">
        <v>7.3</v>
      </c>
      <c r="AD75" s="4">
        <v>40.21</v>
      </c>
      <c r="AE75" s="4" t="e">
        <f>#REF!*AC75</f>
        <v>#REF!</v>
      </c>
      <c r="AF75" s="6">
        <f t="shared" si="339"/>
        <v>46.241499999999995</v>
      </c>
      <c r="AG75" s="7">
        <f t="shared" si="340"/>
        <v>293.53300000000002</v>
      </c>
      <c r="AH75" s="156"/>
      <c r="AI75" s="4">
        <v>0</v>
      </c>
      <c r="AJ75" s="4"/>
      <c r="AK75" s="4">
        <f t="shared" si="341"/>
        <v>0</v>
      </c>
      <c r="AL75" s="4">
        <v>0</v>
      </c>
      <c r="AM75" s="4">
        <v>0</v>
      </c>
      <c r="AN75" s="6">
        <f t="shared" si="342"/>
        <v>0</v>
      </c>
      <c r="AO75" s="196">
        <v>0</v>
      </c>
      <c r="AP75" s="4">
        <v>0</v>
      </c>
      <c r="AQ75" s="4">
        <f>AP75*1.193</f>
        <v>0</v>
      </c>
      <c r="AR75" s="6">
        <f t="shared" si="343"/>
        <v>0</v>
      </c>
      <c r="AS75" s="7">
        <f t="shared" si="344"/>
        <v>0</v>
      </c>
      <c r="AT75" s="156">
        <v>15</v>
      </c>
      <c r="AU75" s="4">
        <v>1.62</v>
      </c>
      <c r="AV75" s="4">
        <v>4.71</v>
      </c>
      <c r="AW75" s="4">
        <f t="shared" si="345"/>
        <v>24.3</v>
      </c>
      <c r="AX75" s="6">
        <f t="shared" si="346"/>
        <v>70.650000000000006</v>
      </c>
      <c r="AY75" s="12">
        <v>65</v>
      </c>
      <c r="AZ75" s="4">
        <v>1.1200000000000001</v>
      </c>
      <c r="BA75" s="4">
        <v>74.599999999999994</v>
      </c>
      <c r="BB75" s="4">
        <v>84.8</v>
      </c>
      <c r="BC75" s="4">
        <v>96.8</v>
      </c>
      <c r="BD75" s="4">
        <v>156.1</v>
      </c>
      <c r="BE75" s="4">
        <f t="shared" si="347"/>
        <v>2.4034999999999997</v>
      </c>
      <c r="BF75" s="4">
        <f t="shared" si="348"/>
        <v>72.800000000000011</v>
      </c>
      <c r="BG75" s="6">
        <f t="shared" si="349"/>
        <v>2.64385</v>
      </c>
      <c r="BH75" s="7">
        <f t="shared" si="350"/>
        <v>156.22749999999999</v>
      </c>
      <c r="BI75" s="27"/>
      <c r="BJ75" s="28"/>
      <c r="BK75" s="29"/>
      <c r="BL75" s="30"/>
      <c r="BM75" s="31"/>
      <c r="BN75" s="28"/>
      <c r="BO75" s="29"/>
      <c r="BP75" s="30"/>
      <c r="BQ75" s="31"/>
      <c r="BR75" s="28"/>
      <c r="BS75" s="29"/>
      <c r="BT75" s="30"/>
      <c r="BU75" s="31"/>
      <c r="BV75" s="28"/>
      <c r="BW75" s="29"/>
      <c r="BX75" s="30"/>
      <c r="BY75" s="31"/>
      <c r="BZ75" s="28"/>
      <c r="CA75" s="29"/>
      <c r="CB75" s="30"/>
      <c r="CD75" s="33">
        <f t="shared" si="351"/>
        <v>0</v>
      </c>
      <c r="CE75" s="17">
        <f t="shared" si="352"/>
        <v>0</v>
      </c>
      <c r="CF75" s="17">
        <f t="shared" si="353"/>
        <v>0</v>
      </c>
      <c r="CG75" s="17">
        <f t="shared" si="354"/>
        <v>0</v>
      </c>
      <c r="CH75" s="17">
        <f t="shared" si="355"/>
        <v>0</v>
      </c>
      <c r="CJ75" s="17">
        <f t="shared" si="356"/>
        <v>0</v>
      </c>
      <c r="CK75" s="17">
        <f t="shared" si="357"/>
        <v>0</v>
      </c>
      <c r="CL75" s="17">
        <f t="shared" si="358"/>
        <v>0</v>
      </c>
      <c r="CM75" s="17">
        <f t="shared" si="359"/>
        <v>0</v>
      </c>
      <c r="CN75" s="17">
        <f t="shared" si="360"/>
        <v>0</v>
      </c>
      <c r="CO75" s="17" t="e">
        <f>#REF!+AG75+AX75+AN75+BH75+#REF!+DP75</f>
        <v>#REF!</v>
      </c>
      <c r="CP75" s="17" t="e">
        <f>CO75*1.244</f>
        <v>#REF!</v>
      </c>
      <c r="CQ75" s="17">
        <f t="shared" si="389"/>
        <v>594.06049999999993</v>
      </c>
      <c r="CR75" s="17">
        <f t="shared" si="390"/>
        <v>617.13409999999999</v>
      </c>
      <c r="CS75" s="17">
        <f t="shared" si="391"/>
        <v>641.64979999999991</v>
      </c>
      <c r="CT75" s="17">
        <f t="shared" si="392"/>
        <v>670.4917999999999</v>
      </c>
      <c r="CU75" s="17">
        <f t="shared" si="393"/>
        <v>813.01934999999992</v>
      </c>
      <c r="CV75" s="17">
        <f t="shared" si="361"/>
        <v>965.05396844999996</v>
      </c>
      <c r="CW75" s="17">
        <f t="shared" si="394"/>
        <v>40.262</v>
      </c>
      <c r="CX75" s="17">
        <f t="shared" si="362"/>
        <v>0</v>
      </c>
      <c r="CY75" s="33"/>
      <c r="CZ75" s="33"/>
      <c r="DA75" s="17"/>
      <c r="DB75" s="17"/>
      <c r="DC75" s="17"/>
      <c r="DD75" s="15">
        <f t="shared" si="363"/>
        <v>98.244202916666666</v>
      </c>
      <c r="DE75" s="15">
        <f t="shared" si="364"/>
        <v>95.510365921052625</v>
      </c>
      <c r="DF75" s="15">
        <f t="shared" si="365"/>
        <v>93.04991262499999</v>
      </c>
      <c r="DG75" s="15">
        <f t="shared" si="366"/>
        <v>90.823788214285699</v>
      </c>
      <c r="DH75" s="15">
        <f t="shared" si="367"/>
        <v>74.633792499999998</v>
      </c>
      <c r="DI75" s="15"/>
      <c r="DJ75" s="15"/>
      <c r="DK75" s="15"/>
      <c r="DL75" s="15"/>
      <c r="DM75" s="15"/>
      <c r="DO75" s="17"/>
      <c r="DP75" s="17">
        <v>2.5</v>
      </c>
      <c r="DQ75" s="32">
        <v>118.7</v>
      </c>
      <c r="DR75" s="32">
        <f t="shared" si="368"/>
        <v>245.61050729166666</v>
      </c>
      <c r="DS75" s="32">
        <f t="shared" si="369"/>
        <v>238.77591480263158</v>
      </c>
      <c r="DT75" s="32">
        <f t="shared" si="370"/>
        <v>232.62478156249998</v>
      </c>
      <c r="DU75" s="32">
        <f t="shared" si="371"/>
        <v>227.05947053571424</v>
      </c>
      <c r="DV75" s="32">
        <f t="shared" si="372"/>
        <v>186.58448125000001</v>
      </c>
      <c r="DW75" s="32">
        <v>56</v>
      </c>
      <c r="DX75" s="32">
        <f t="shared" si="373"/>
        <v>5501.6753633333337</v>
      </c>
      <c r="DY75" s="32">
        <f t="shared" si="374"/>
        <v>5348.5804915789467</v>
      </c>
      <c r="DZ75" s="32">
        <f t="shared" si="375"/>
        <v>5210.7951069999999</v>
      </c>
      <c r="EA75" s="32">
        <f t="shared" si="376"/>
        <v>5086.1321399999988</v>
      </c>
      <c r="EB75" s="32">
        <f t="shared" si="377"/>
        <v>4179.4923799999997</v>
      </c>
      <c r="ED75" s="15">
        <f t="shared" si="378"/>
        <v>1768.3956524999999</v>
      </c>
      <c r="EE75" s="15">
        <f t="shared" si="379"/>
        <v>1814.6969525</v>
      </c>
      <c r="EF75" s="15">
        <f t="shared" si="380"/>
        <v>1860.9982524999998</v>
      </c>
      <c r="EG75" s="15">
        <f t="shared" si="381"/>
        <v>1907.2995524999997</v>
      </c>
      <c r="EH75" s="15">
        <f t="shared" si="382"/>
        <v>2462.9151524999997</v>
      </c>
      <c r="EI75" s="34"/>
      <c r="EJ75" s="35">
        <f t="shared" si="383"/>
        <v>4151.7171499999995</v>
      </c>
      <c r="EK75" s="35">
        <f t="shared" si="384"/>
        <v>3338.6977999999999</v>
      </c>
      <c r="EL75" s="35"/>
      <c r="EM75" s="35"/>
      <c r="EN75" s="15">
        <f t="shared" si="395"/>
        <v>73.265361111111105</v>
      </c>
      <c r="EO75" s="15">
        <f t="shared" ref="EO75:EO138" si="402">(CU75/19 +CW75)</f>
        <v>83.052492105263156</v>
      </c>
      <c r="EP75" s="15">
        <f t="shared" ref="EP75:EP138" si="403">(CU75/20 +CW75)</f>
        <v>80.912967499999993</v>
      </c>
      <c r="EQ75" s="15">
        <f t="shared" ref="EQ75:EQ138" si="404">(CU75/24+CW75)</f>
        <v>74.137806249999997</v>
      </c>
      <c r="ER75" s="15">
        <f t="shared" si="396"/>
        <v>59.61960357142857</v>
      </c>
      <c r="ES75" s="15"/>
      <c r="ET75" s="15">
        <f t="shared" ref="ET75:ET138" si="405">EN75*18</f>
        <v>1318.7764999999999</v>
      </c>
      <c r="EU75" s="15">
        <f t="shared" ref="EU75:EU138" si="406">EO75*19</f>
        <v>1577.9973499999999</v>
      </c>
      <c r="EV75" s="15">
        <f t="shared" ref="EV75:EV138" si="407">EP75*20</f>
        <v>1618.2593499999998</v>
      </c>
      <c r="EW75" s="15">
        <f t="shared" si="385"/>
        <v>1779.30735</v>
      </c>
      <c r="EX75" s="15">
        <f t="shared" si="386"/>
        <v>2504.0233499999999</v>
      </c>
      <c r="EY75" s="17">
        <f t="shared" si="397"/>
        <v>1318.7764999999999</v>
      </c>
      <c r="EZ75" s="17">
        <f t="shared" si="398"/>
        <v>1382.1121000000001</v>
      </c>
      <c r="FA75" s="17">
        <f t="shared" si="399"/>
        <v>1446.8897999999999</v>
      </c>
      <c r="FB75" s="17">
        <f t="shared" si="400"/>
        <v>1636.7797999999998</v>
      </c>
      <c r="FC75" s="17">
        <f t="shared" si="401"/>
        <v>2504.0233499999999</v>
      </c>
      <c r="FE75" s="17"/>
      <c r="FF75" s="17"/>
      <c r="FG75" s="17"/>
      <c r="FH75" s="17"/>
      <c r="FI75" s="17"/>
    </row>
    <row r="76" spans="1:165">
      <c r="A76" s="48">
        <v>10</v>
      </c>
      <c r="B76" s="19" t="s">
        <v>82</v>
      </c>
      <c r="C76" s="23">
        <v>18</v>
      </c>
      <c r="D76" s="24">
        <v>19</v>
      </c>
      <c r="E76" s="24">
        <v>20</v>
      </c>
      <c r="F76" s="24">
        <v>21</v>
      </c>
      <c r="G76" s="25">
        <v>33</v>
      </c>
      <c r="H76" s="26">
        <v>5.3</v>
      </c>
      <c r="I76" s="26">
        <f t="shared" si="387"/>
        <v>5.83</v>
      </c>
      <c r="J76" s="4">
        <f t="shared" si="327"/>
        <v>104.94</v>
      </c>
      <c r="K76" s="4">
        <f t="shared" si="328"/>
        <v>110.77</v>
      </c>
      <c r="L76" s="4">
        <f t="shared" si="329"/>
        <v>116.6</v>
      </c>
      <c r="M76" s="4">
        <f t="shared" si="330"/>
        <v>122.43</v>
      </c>
      <c r="N76" s="6">
        <f t="shared" si="331"/>
        <v>192.39000000000001</v>
      </c>
      <c r="O76" s="154">
        <v>1.6E-2</v>
      </c>
      <c r="P76" s="4">
        <v>1720.44</v>
      </c>
      <c r="Q76" s="4">
        <f t="shared" si="388"/>
        <v>1961.3016</v>
      </c>
      <c r="R76" s="4">
        <f t="shared" si="332"/>
        <v>495.48672000000005</v>
      </c>
      <c r="S76" s="4">
        <f t="shared" si="333"/>
        <v>523.01376000000005</v>
      </c>
      <c r="T76" s="4">
        <f t="shared" si="334"/>
        <v>550.5408000000001</v>
      </c>
      <c r="U76" s="4">
        <f t="shared" si="335"/>
        <v>578.06784000000005</v>
      </c>
      <c r="V76" s="7">
        <f t="shared" si="336"/>
        <v>908.39232000000015</v>
      </c>
      <c r="W76" s="156">
        <v>8.1999999999999993</v>
      </c>
      <c r="X76" s="4">
        <v>4.91</v>
      </c>
      <c r="Y76" s="4">
        <f t="shared" si="337"/>
        <v>40.262</v>
      </c>
      <c r="Z76" s="156">
        <v>15</v>
      </c>
      <c r="AA76" s="4">
        <v>4.91</v>
      </c>
      <c r="AB76" s="157">
        <f t="shared" si="338"/>
        <v>73.650000000000006</v>
      </c>
      <c r="AC76" s="12">
        <v>7.3</v>
      </c>
      <c r="AD76" s="4">
        <v>44.08</v>
      </c>
      <c r="AE76" s="4" t="e">
        <f>#REF!*AC76</f>
        <v>#REF!</v>
      </c>
      <c r="AF76" s="6">
        <f t="shared" si="339"/>
        <v>50.691999999999993</v>
      </c>
      <c r="AG76" s="7">
        <f t="shared" si="340"/>
        <v>321.78399999999999</v>
      </c>
      <c r="AH76" s="156"/>
      <c r="AI76" s="4"/>
      <c r="AJ76" s="4"/>
      <c r="AK76" s="4">
        <f t="shared" si="341"/>
        <v>0</v>
      </c>
      <c r="AL76" s="4">
        <v>5.7</v>
      </c>
      <c r="AM76" s="4">
        <v>61.5</v>
      </c>
      <c r="AN76" s="6">
        <f t="shared" si="342"/>
        <v>0</v>
      </c>
      <c r="AO76" s="159">
        <v>0.2</v>
      </c>
      <c r="AP76" s="4">
        <v>143.5</v>
      </c>
      <c r="AQ76" s="4">
        <v>98.83</v>
      </c>
      <c r="AR76" s="6">
        <f t="shared" si="343"/>
        <v>108.71300000000001</v>
      </c>
      <c r="AS76" s="7">
        <f t="shared" si="344"/>
        <v>19.766000000000002</v>
      </c>
      <c r="AT76" s="156">
        <v>15</v>
      </c>
      <c r="AU76" s="4">
        <v>1.62</v>
      </c>
      <c r="AV76" s="4">
        <v>4.71</v>
      </c>
      <c r="AW76" s="4">
        <f t="shared" si="345"/>
        <v>24.3</v>
      </c>
      <c r="AX76" s="6">
        <f t="shared" si="346"/>
        <v>70.650000000000006</v>
      </c>
      <c r="AY76" s="12">
        <v>65</v>
      </c>
      <c r="AZ76" s="4">
        <v>1.1200000000000001</v>
      </c>
      <c r="BA76" s="4">
        <v>68.900000000000006</v>
      </c>
      <c r="BB76" s="4">
        <v>74.900000000000006</v>
      </c>
      <c r="BC76" s="4">
        <v>75</v>
      </c>
      <c r="BD76" s="4">
        <v>121</v>
      </c>
      <c r="BE76" s="4">
        <f t="shared" si="347"/>
        <v>2.4034999999999997</v>
      </c>
      <c r="BF76" s="4">
        <f t="shared" si="348"/>
        <v>72.800000000000011</v>
      </c>
      <c r="BG76" s="6">
        <f t="shared" si="349"/>
        <v>2.64385</v>
      </c>
      <c r="BH76" s="7">
        <f t="shared" si="350"/>
        <v>156.22749999999999</v>
      </c>
      <c r="BI76" s="27"/>
      <c r="BJ76" s="28"/>
      <c r="BK76" s="29"/>
      <c r="BL76" s="30"/>
      <c r="BM76" s="31"/>
      <c r="BN76" s="28"/>
      <c r="BO76" s="29"/>
      <c r="BP76" s="30"/>
      <c r="BQ76" s="31"/>
      <c r="BR76" s="28"/>
      <c r="BS76" s="29"/>
      <c r="BT76" s="30"/>
      <c r="BU76" s="31"/>
      <c r="BV76" s="28"/>
      <c r="BW76" s="29"/>
      <c r="BX76" s="30"/>
      <c r="BY76" s="31"/>
      <c r="BZ76" s="28"/>
      <c r="CA76" s="29"/>
      <c r="CB76" s="30"/>
      <c r="CD76" s="33">
        <f t="shared" si="351"/>
        <v>98.830000000000013</v>
      </c>
      <c r="CE76" s="17">
        <f t="shared" si="352"/>
        <v>79.064000000000007</v>
      </c>
      <c r="CF76" s="17">
        <f t="shared" si="353"/>
        <v>59.298000000000002</v>
      </c>
      <c r="CG76" s="17">
        <f t="shared" si="354"/>
        <v>39.532000000000004</v>
      </c>
      <c r="CH76" s="17">
        <f t="shared" si="355"/>
        <v>19.766000000000002</v>
      </c>
      <c r="CJ76" s="17">
        <f t="shared" si="356"/>
        <v>1.0981111111111113</v>
      </c>
      <c r="CK76" s="17">
        <f t="shared" si="357"/>
        <v>1.0403157894736843</v>
      </c>
      <c r="CL76" s="17">
        <f t="shared" si="358"/>
        <v>0.98830000000000007</v>
      </c>
      <c r="CM76" s="17">
        <f t="shared" si="359"/>
        <v>0.94123809523809532</v>
      </c>
      <c r="CN76" s="17">
        <f t="shared" si="360"/>
        <v>0.59896969696969704</v>
      </c>
      <c r="CO76" s="17" t="e">
        <f>#REF!+AG76+AX76+AN76+BH76+#REF!+DP76</f>
        <v>#REF!</v>
      </c>
      <c r="CP76" s="17" t="e">
        <f>CO76*1.25</f>
        <v>#REF!</v>
      </c>
      <c r="CQ76" s="17">
        <f t="shared" si="389"/>
        <v>642.07749999999999</v>
      </c>
      <c r="CR76" s="17">
        <f t="shared" si="390"/>
        <v>651.45114999999998</v>
      </c>
      <c r="CS76" s="17">
        <f t="shared" si="391"/>
        <v>665.87215000000003</v>
      </c>
      <c r="CT76" s="17">
        <f t="shared" si="392"/>
        <v>666.11249999999995</v>
      </c>
      <c r="CU76" s="17">
        <f t="shared" si="393"/>
        <v>776.67349999999999</v>
      </c>
      <c r="CV76" s="17">
        <f t="shared" si="361"/>
        <v>895.50454549999995</v>
      </c>
      <c r="CW76" s="17">
        <f t="shared" si="394"/>
        <v>40.262</v>
      </c>
      <c r="CX76" s="17">
        <f t="shared" si="362"/>
        <v>27.527040000000003</v>
      </c>
      <c r="CY76" s="33"/>
      <c r="CZ76" s="33"/>
      <c r="DA76" s="17"/>
      <c r="DB76" s="17"/>
      <c r="DC76" s="17"/>
      <c r="DD76" s="15">
        <f t="shared" si="363"/>
        <v>95.922106944444451</v>
      </c>
      <c r="DE76" s="15">
        <f t="shared" si="364"/>
        <v>93.310485526315773</v>
      </c>
      <c r="DF76" s="15">
        <f t="shared" si="365"/>
        <v>90.960026249999999</v>
      </c>
      <c r="DG76" s="15">
        <f t="shared" si="366"/>
        <v>88.833420238095229</v>
      </c>
      <c r="DH76" s="15">
        <f t="shared" si="367"/>
        <v>73.36719469696969</v>
      </c>
      <c r="DI76" s="15"/>
      <c r="DJ76" s="15"/>
      <c r="DK76" s="15"/>
      <c r="DL76" s="15"/>
      <c r="DM76" s="15"/>
      <c r="DO76" s="17"/>
      <c r="DP76" s="17">
        <v>5.6</v>
      </c>
      <c r="DQ76" s="32">
        <v>115.3</v>
      </c>
      <c r="DR76" s="32">
        <f t="shared" si="368"/>
        <v>537.16379888888889</v>
      </c>
      <c r="DS76" s="32">
        <f t="shared" si="369"/>
        <v>522.53871894736835</v>
      </c>
      <c r="DT76" s="32">
        <f t="shared" si="370"/>
        <v>509.37614699999995</v>
      </c>
      <c r="DU76" s="32">
        <f t="shared" si="371"/>
        <v>497.46715333333327</v>
      </c>
      <c r="DV76" s="32">
        <f t="shared" si="372"/>
        <v>410.85629030303022</v>
      </c>
      <c r="DW76" s="32">
        <v>128</v>
      </c>
      <c r="DX76" s="32">
        <f t="shared" si="373"/>
        <v>12278.02968888889</v>
      </c>
      <c r="DY76" s="32">
        <f t="shared" si="374"/>
        <v>11943.742147368419</v>
      </c>
      <c r="DZ76" s="32">
        <f t="shared" si="375"/>
        <v>11642.88336</v>
      </c>
      <c r="EA76" s="32">
        <f t="shared" si="376"/>
        <v>11370.677790476189</v>
      </c>
      <c r="EB76" s="32">
        <f t="shared" si="377"/>
        <v>9391.0009212121204</v>
      </c>
      <c r="ED76" s="15">
        <f t="shared" si="378"/>
        <v>1726.597925</v>
      </c>
      <c r="EE76" s="15">
        <f t="shared" si="379"/>
        <v>1772.8992249999997</v>
      </c>
      <c r="EF76" s="15">
        <f t="shared" si="380"/>
        <v>1819.200525</v>
      </c>
      <c r="EG76" s="15">
        <f t="shared" si="381"/>
        <v>1865.5018249999998</v>
      </c>
      <c r="EH76" s="15">
        <f t="shared" si="382"/>
        <v>2421.1174249999999</v>
      </c>
      <c r="EI76" s="34"/>
      <c r="EJ76" s="35">
        <f t="shared" si="383"/>
        <v>9295.7946666666667</v>
      </c>
      <c r="EK76" s="35">
        <f t="shared" si="384"/>
        <v>7520.5409523809521</v>
      </c>
      <c r="EL76" s="35"/>
      <c r="EM76" s="35"/>
      <c r="EN76" s="15">
        <f t="shared" si="395"/>
        <v>75.932972222222219</v>
      </c>
      <c r="EO76" s="15">
        <f t="shared" si="402"/>
        <v>81.139552631578937</v>
      </c>
      <c r="EP76" s="15">
        <f t="shared" si="403"/>
        <v>79.095675</v>
      </c>
      <c r="EQ76" s="15">
        <f t="shared" si="404"/>
        <v>72.623395833333333</v>
      </c>
      <c r="ER76" s="15">
        <f t="shared" si="396"/>
        <v>58.754226190476189</v>
      </c>
      <c r="ES76" s="15"/>
      <c r="ET76" s="15">
        <f t="shared" si="405"/>
        <v>1366.7935</v>
      </c>
      <c r="EU76" s="15">
        <f t="shared" si="406"/>
        <v>1541.6514999999997</v>
      </c>
      <c r="EV76" s="15">
        <f t="shared" si="407"/>
        <v>1581.9135000000001</v>
      </c>
      <c r="EW76" s="15">
        <f t="shared" si="385"/>
        <v>1742.9614999999999</v>
      </c>
      <c r="EX76" s="15">
        <f t="shared" si="386"/>
        <v>2467.6774999999998</v>
      </c>
      <c r="EY76" s="17">
        <f t="shared" si="397"/>
        <v>1366.7935</v>
      </c>
      <c r="EZ76" s="17">
        <f t="shared" si="398"/>
        <v>1416.4291499999999</v>
      </c>
      <c r="FA76" s="17">
        <f t="shared" si="399"/>
        <v>1471.1121499999999</v>
      </c>
      <c r="FB76" s="17">
        <f t="shared" si="400"/>
        <v>1632.4005</v>
      </c>
      <c r="FC76" s="17">
        <f t="shared" si="401"/>
        <v>2467.6774999999998</v>
      </c>
      <c r="FE76" s="17"/>
      <c r="FF76" s="17"/>
      <c r="FG76" s="17"/>
      <c r="FH76" s="17"/>
      <c r="FI76" s="17"/>
    </row>
    <row r="77" spans="1:165">
      <c r="A77" s="48">
        <v>11</v>
      </c>
      <c r="B77" s="19" t="s">
        <v>83</v>
      </c>
      <c r="C77" s="23">
        <v>18</v>
      </c>
      <c r="D77" s="24">
        <v>19</v>
      </c>
      <c r="E77" s="24">
        <v>20</v>
      </c>
      <c r="F77" s="24">
        <v>21</v>
      </c>
      <c r="G77" s="25">
        <v>33</v>
      </c>
      <c r="H77" s="26"/>
      <c r="I77" s="26">
        <f t="shared" si="387"/>
        <v>0</v>
      </c>
      <c r="J77" s="4">
        <f t="shared" si="327"/>
        <v>0</v>
      </c>
      <c r="K77" s="4">
        <f t="shared" si="328"/>
        <v>0</v>
      </c>
      <c r="L77" s="4">
        <f t="shared" si="329"/>
        <v>0</v>
      </c>
      <c r="M77" s="4">
        <f t="shared" si="330"/>
        <v>0</v>
      </c>
      <c r="N77" s="6">
        <f t="shared" si="331"/>
        <v>0</v>
      </c>
      <c r="O77" s="12">
        <v>0</v>
      </c>
      <c r="P77" s="4">
        <f>O77*1</f>
        <v>0</v>
      </c>
      <c r="Q77" s="4">
        <f t="shared" si="388"/>
        <v>0</v>
      </c>
      <c r="R77" s="4">
        <f t="shared" si="332"/>
        <v>0</v>
      </c>
      <c r="S77" s="4">
        <f t="shared" si="333"/>
        <v>0</v>
      </c>
      <c r="T77" s="4">
        <f t="shared" si="334"/>
        <v>0</v>
      </c>
      <c r="U77" s="4">
        <f t="shared" si="335"/>
        <v>0</v>
      </c>
      <c r="V77" s="7">
        <f t="shared" si="336"/>
        <v>0</v>
      </c>
      <c r="W77" s="156">
        <v>8.1999999999999993</v>
      </c>
      <c r="X77" s="4">
        <v>4.91</v>
      </c>
      <c r="Y77" s="4">
        <f t="shared" si="337"/>
        <v>40.262</v>
      </c>
      <c r="Z77" s="156">
        <v>15</v>
      </c>
      <c r="AA77" s="4">
        <v>4.91</v>
      </c>
      <c r="AB77" s="157">
        <f t="shared" si="338"/>
        <v>73.650000000000006</v>
      </c>
      <c r="AC77" s="12">
        <v>9.1</v>
      </c>
      <c r="AD77" s="4">
        <v>45.84</v>
      </c>
      <c r="AE77" s="4" t="e">
        <f>#REF!*AC77</f>
        <v>#REF!</v>
      </c>
      <c r="AF77" s="6">
        <f t="shared" si="339"/>
        <v>52.716000000000001</v>
      </c>
      <c r="AG77" s="7">
        <f t="shared" si="340"/>
        <v>417.14400000000001</v>
      </c>
      <c r="AH77" s="156">
        <v>9.1</v>
      </c>
      <c r="AI77" s="4"/>
      <c r="AJ77" s="4">
        <v>22.38</v>
      </c>
      <c r="AK77" s="4">
        <f t="shared" si="341"/>
        <v>0</v>
      </c>
      <c r="AL77" s="4">
        <v>5.7</v>
      </c>
      <c r="AM77" s="4">
        <v>61.5</v>
      </c>
      <c r="AN77" s="6">
        <f t="shared" si="342"/>
        <v>203.65799999999999</v>
      </c>
      <c r="AO77" s="159">
        <v>0.22500000000000001</v>
      </c>
      <c r="AP77" s="4">
        <v>0</v>
      </c>
      <c r="AQ77" s="4">
        <v>131.12</v>
      </c>
      <c r="AR77" s="6">
        <f t="shared" si="343"/>
        <v>144.23200000000003</v>
      </c>
      <c r="AS77" s="7">
        <f t="shared" si="344"/>
        <v>29.502000000000002</v>
      </c>
      <c r="AT77" s="156">
        <v>15</v>
      </c>
      <c r="AU77" s="4">
        <v>1.62</v>
      </c>
      <c r="AV77" s="4">
        <v>4.71</v>
      </c>
      <c r="AW77" s="4">
        <f t="shared" si="345"/>
        <v>24.3</v>
      </c>
      <c r="AX77" s="6">
        <f t="shared" si="346"/>
        <v>70.650000000000006</v>
      </c>
      <c r="AY77" s="12">
        <v>65</v>
      </c>
      <c r="AZ77" s="4">
        <v>1.1200000000000001</v>
      </c>
      <c r="BA77" s="4">
        <v>74.599999999999994</v>
      </c>
      <c r="BB77" s="4">
        <v>84.8</v>
      </c>
      <c r="BC77" s="4">
        <v>96.8</v>
      </c>
      <c r="BD77" s="4">
        <v>156.1</v>
      </c>
      <c r="BE77" s="4">
        <f t="shared" si="347"/>
        <v>2.4034999999999997</v>
      </c>
      <c r="BF77" s="4">
        <f t="shared" si="348"/>
        <v>72.800000000000011</v>
      </c>
      <c r="BG77" s="6">
        <f t="shared" si="349"/>
        <v>2.64385</v>
      </c>
      <c r="BH77" s="7">
        <f t="shared" si="350"/>
        <v>156.22749999999999</v>
      </c>
      <c r="BI77" s="27"/>
      <c r="BJ77" s="28"/>
      <c r="BK77" s="29"/>
      <c r="BL77" s="30"/>
      <c r="BM77" s="31"/>
      <c r="BN77" s="28"/>
      <c r="BO77" s="29"/>
      <c r="BP77" s="30"/>
      <c r="BQ77" s="31"/>
      <c r="BR77" s="28"/>
      <c r="BS77" s="29"/>
      <c r="BT77" s="30"/>
      <c r="BU77" s="31"/>
      <c r="BV77" s="28"/>
      <c r="BW77" s="29"/>
      <c r="BX77" s="30"/>
      <c r="BY77" s="31"/>
      <c r="BZ77" s="28"/>
      <c r="CA77" s="29"/>
      <c r="CB77" s="30"/>
      <c r="CD77" s="33">
        <f t="shared" si="351"/>
        <v>147.51000000000002</v>
      </c>
      <c r="CE77" s="17">
        <f t="shared" si="352"/>
        <v>118.00800000000001</v>
      </c>
      <c r="CF77" s="17">
        <f t="shared" si="353"/>
        <v>88.506</v>
      </c>
      <c r="CG77" s="17">
        <f t="shared" si="354"/>
        <v>59.004000000000005</v>
      </c>
      <c r="CH77" s="17">
        <f t="shared" si="355"/>
        <v>29.502000000000002</v>
      </c>
      <c r="CJ77" s="17">
        <f t="shared" si="356"/>
        <v>1.6390000000000002</v>
      </c>
      <c r="CK77" s="17">
        <f t="shared" si="357"/>
        <v>1.5527368421052632</v>
      </c>
      <c r="CL77" s="17">
        <f t="shared" si="358"/>
        <v>1.4750999999999999</v>
      </c>
      <c r="CM77" s="17">
        <f t="shared" si="359"/>
        <v>1.404857142857143</v>
      </c>
      <c r="CN77" s="17">
        <f t="shared" si="360"/>
        <v>0.89400000000000013</v>
      </c>
      <c r="CO77" s="17" t="e">
        <f>#REF!+AG77+AX77+AN77+BH77+#REF!+DP77</f>
        <v>#REF!</v>
      </c>
      <c r="CP77" s="17" t="e">
        <f>CO77*1.229</f>
        <v>#REF!</v>
      </c>
      <c r="CQ77" s="17">
        <f t="shared" si="389"/>
        <v>950.83149999999989</v>
      </c>
      <c r="CR77" s="17">
        <f t="shared" si="390"/>
        <v>973.90509999999995</v>
      </c>
      <c r="CS77" s="17">
        <f t="shared" si="391"/>
        <v>998.42079999999987</v>
      </c>
      <c r="CT77" s="17">
        <f t="shared" si="392"/>
        <v>1027.2628</v>
      </c>
      <c r="CU77" s="17">
        <f t="shared" si="393"/>
        <v>1169.79035</v>
      </c>
      <c r="CV77" s="17">
        <f t="shared" si="361"/>
        <v>1335.9005797</v>
      </c>
      <c r="CW77" s="17">
        <f t="shared" si="394"/>
        <v>40.262</v>
      </c>
      <c r="CX77" s="17">
        <f t="shared" si="362"/>
        <v>0</v>
      </c>
      <c r="CY77" s="33"/>
      <c r="CZ77" s="33"/>
      <c r="DA77" s="17"/>
      <c r="DB77" s="17"/>
      <c r="DC77" s="17"/>
      <c r="DD77" s="15">
        <f t="shared" si="363"/>
        <v>121.03790569444443</v>
      </c>
      <c r="DE77" s="15">
        <f t="shared" si="364"/>
        <v>117.10440013157894</v>
      </c>
      <c r="DF77" s="15">
        <f t="shared" si="365"/>
        <v>113.564245125</v>
      </c>
      <c r="DG77" s="15">
        <f t="shared" si="366"/>
        <v>110.36124773809523</v>
      </c>
      <c r="DH77" s="15">
        <f t="shared" si="367"/>
        <v>87.066721287878778</v>
      </c>
      <c r="DI77" s="15"/>
      <c r="DJ77" s="15"/>
      <c r="DK77" s="15"/>
      <c r="DL77" s="15"/>
      <c r="DM77" s="15"/>
      <c r="DO77" s="17"/>
      <c r="DP77" s="17">
        <v>1.6</v>
      </c>
      <c r="DQ77" s="32">
        <v>114.2</v>
      </c>
      <c r="DR77" s="32">
        <f t="shared" si="368"/>
        <v>193.6606491111111</v>
      </c>
      <c r="DS77" s="32">
        <f t="shared" si="369"/>
        <v>187.36704021052631</v>
      </c>
      <c r="DT77" s="32">
        <f t="shared" si="370"/>
        <v>181.7027922</v>
      </c>
      <c r="DU77" s="32">
        <f t="shared" si="371"/>
        <v>176.57799638095238</v>
      </c>
      <c r="DV77" s="32">
        <f t="shared" si="372"/>
        <v>139.30675406060604</v>
      </c>
      <c r="DW77" s="32">
        <v>55</v>
      </c>
      <c r="DX77" s="32">
        <f t="shared" si="373"/>
        <v>6657.084813194444</v>
      </c>
      <c r="DY77" s="32">
        <f t="shared" si="374"/>
        <v>6440.7420072368413</v>
      </c>
      <c r="DZ77" s="32">
        <f t="shared" si="375"/>
        <v>6246.0334818749998</v>
      </c>
      <c r="EA77" s="32">
        <f t="shared" si="376"/>
        <v>6069.868625595238</v>
      </c>
      <c r="EB77" s="32">
        <f t="shared" si="377"/>
        <v>4788.6696708333329</v>
      </c>
      <c r="ED77" s="15">
        <f t="shared" si="378"/>
        <v>2178.6823024999999</v>
      </c>
      <c r="EE77" s="15">
        <f t="shared" si="379"/>
        <v>2224.9836025</v>
      </c>
      <c r="EF77" s="15">
        <f t="shared" si="380"/>
        <v>2271.2849025</v>
      </c>
      <c r="EG77" s="15">
        <f t="shared" si="381"/>
        <v>2317.5862024999997</v>
      </c>
      <c r="EH77" s="15">
        <f t="shared" si="382"/>
        <v>2873.2018024999998</v>
      </c>
      <c r="EI77" s="34"/>
      <c r="EJ77" s="35">
        <f t="shared" si="383"/>
        <v>4895.179552083333</v>
      </c>
      <c r="EK77" s="35">
        <f t="shared" si="384"/>
        <v>3746.2783154761905</v>
      </c>
      <c r="EL77" s="35"/>
      <c r="EM77" s="35"/>
      <c r="EN77" s="15">
        <f t="shared" si="395"/>
        <v>93.08597222222221</v>
      </c>
      <c r="EO77" s="15">
        <f t="shared" si="402"/>
        <v>101.82991315789474</v>
      </c>
      <c r="EP77" s="15">
        <f t="shared" si="403"/>
        <v>98.751517500000006</v>
      </c>
      <c r="EQ77" s="15">
        <f t="shared" si="404"/>
        <v>89.003264583333333</v>
      </c>
      <c r="ER77" s="15">
        <f t="shared" si="396"/>
        <v>68.114151190476193</v>
      </c>
      <c r="ES77" s="15"/>
      <c r="ET77" s="15">
        <f t="shared" si="405"/>
        <v>1675.5474999999997</v>
      </c>
      <c r="EU77" s="15">
        <f t="shared" si="406"/>
        <v>1934.7683500000001</v>
      </c>
      <c r="EV77" s="15">
        <f t="shared" si="407"/>
        <v>1975.03035</v>
      </c>
      <c r="EW77" s="15">
        <f t="shared" si="385"/>
        <v>2136.0783499999998</v>
      </c>
      <c r="EX77" s="15">
        <f t="shared" si="386"/>
        <v>2860.7943500000001</v>
      </c>
      <c r="EY77" s="17">
        <f t="shared" si="397"/>
        <v>1675.5474999999997</v>
      </c>
      <c r="EZ77" s="17">
        <f t="shared" si="398"/>
        <v>1738.8831</v>
      </c>
      <c r="FA77" s="17">
        <f t="shared" si="399"/>
        <v>1803.6607999999999</v>
      </c>
      <c r="FB77" s="17">
        <f t="shared" si="400"/>
        <v>1993.5508</v>
      </c>
      <c r="FC77" s="17">
        <f t="shared" si="401"/>
        <v>2860.7943500000001</v>
      </c>
      <c r="FE77" s="17"/>
      <c r="FF77" s="17"/>
      <c r="FG77" s="17"/>
      <c r="FH77" s="17"/>
      <c r="FI77" s="17"/>
    </row>
    <row r="78" spans="1:165" ht="13.5" customHeight="1">
      <c r="A78" s="48">
        <v>12</v>
      </c>
      <c r="B78" s="19" t="s">
        <v>84</v>
      </c>
      <c r="C78" s="23">
        <v>18</v>
      </c>
      <c r="D78" s="24">
        <v>19</v>
      </c>
      <c r="E78" s="24">
        <v>20</v>
      </c>
      <c r="F78" s="24">
        <v>21</v>
      </c>
      <c r="G78" s="25">
        <v>33</v>
      </c>
      <c r="H78" s="26"/>
      <c r="I78" s="26">
        <f t="shared" si="387"/>
        <v>0</v>
      </c>
      <c r="J78" s="4">
        <f t="shared" si="327"/>
        <v>0</v>
      </c>
      <c r="K78" s="4">
        <f t="shared" si="328"/>
        <v>0</v>
      </c>
      <c r="L78" s="4">
        <f t="shared" si="329"/>
        <v>0</v>
      </c>
      <c r="M78" s="4">
        <f t="shared" si="330"/>
        <v>0</v>
      </c>
      <c r="N78" s="6">
        <f t="shared" si="331"/>
        <v>0</v>
      </c>
      <c r="O78" s="12">
        <v>0</v>
      </c>
      <c r="P78" s="4">
        <f>O78*1</f>
        <v>0</v>
      </c>
      <c r="Q78" s="4">
        <f t="shared" si="388"/>
        <v>0</v>
      </c>
      <c r="R78" s="4">
        <f t="shared" si="332"/>
        <v>0</v>
      </c>
      <c r="S78" s="4">
        <f t="shared" si="333"/>
        <v>0</v>
      </c>
      <c r="T78" s="4">
        <f t="shared" si="334"/>
        <v>0</v>
      </c>
      <c r="U78" s="4">
        <f t="shared" si="335"/>
        <v>0</v>
      </c>
      <c r="V78" s="7">
        <f t="shared" si="336"/>
        <v>0</v>
      </c>
      <c r="W78" s="156">
        <v>8.1999999999999993</v>
      </c>
      <c r="X78" s="4">
        <v>4.91</v>
      </c>
      <c r="Y78" s="4">
        <f t="shared" si="337"/>
        <v>40.262</v>
      </c>
      <c r="Z78" s="156">
        <v>15</v>
      </c>
      <c r="AA78" s="4">
        <v>4.91</v>
      </c>
      <c r="AB78" s="157">
        <f t="shared" si="338"/>
        <v>73.650000000000006</v>
      </c>
      <c r="AC78" s="12">
        <v>5.0999999999999996</v>
      </c>
      <c r="AD78" s="4">
        <v>44.08</v>
      </c>
      <c r="AE78" s="4" t="e">
        <f>#REF!*AC78</f>
        <v>#REF!</v>
      </c>
      <c r="AF78" s="6">
        <f t="shared" si="339"/>
        <v>50.691999999999993</v>
      </c>
      <c r="AG78" s="7">
        <f t="shared" si="340"/>
        <v>224.80799999999996</v>
      </c>
      <c r="AH78" s="156"/>
      <c r="AI78" s="4">
        <v>0</v>
      </c>
      <c r="AJ78" s="4"/>
      <c r="AK78" s="4">
        <f t="shared" si="341"/>
        <v>0</v>
      </c>
      <c r="AL78" s="4">
        <v>0</v>
      </c>
      <c r="AM78" s="4">
        <v>0</v>
      </c>
      <c r="AN78" s="6">
        <f t="shared" si="342"/>
        <v>0</v>
      </c>
      <c r="AO78" s="154">
        <v>0.21659999999999999</v>
      </c>
      <c r="AP78" s="4">
        <v>0</v>
      </c>
      <c r="AQ78" s="4">
        <v>211.45</v>
      </c>
      <c r="AR78" s="6">
        <f t="shared" si="343"/>
        <v>232.595</v>
      </c>
      <c r="AS78" s="7">
        <f t="shared" si="344"/>
        <v>45.800069999999998</v>
      </c>
      <c r="AT78" s="156">
        <v>15</v>
      </c>
      <c r="AU78" s="4">
        <v>1.62</v>
      </c>
      <c r="AV78" s="4">
        <v>4.71</v>
      </c>
      <c r="AW78" s="4">
        <f t="shared" si="345"/>
        <v>24.3</v>
      </c>
      <c r="AX78" s="6">
        <f t="shared" si="346"/>
        <v>70.650000000000006</v>
      </c>
      <c r="AY78" s="12">
        <v>65</v>
      </c>
      <c r="AZ78" s="4">
        <v>1.1200000000000001</v>
      </c>
      <c r="BA78" s="4">
        <v>74.599999999999994</v>
      </c>
      <c r="BB78" s="4">
        <v>91.8</v>
      </c>
      <c r="BC78" s="4">
        <v>118.5</v>
      </c>
      <c r="BD78" s="4">
        <v>191.2</v>
      </c>
      <c r="BE78" s="4">
        <f t="shared" si="347"/>
        <v>2.4034999999999997</v>
      </c>
      <c r="BF78" s="4">
        <f t="shared" si="348"/>
        <v>72.800000000000011</v>
      </c>
      <c r="BG78" s="6">
        <f t="shared" si="349"/>
        <v>2.64385</v>
      </c>
      <c r="BH78" s="7">
        <f t="shared" si="350"/>
        <v>156.22749999999999</v>
      </c>
      <c r="BI78" s="27"/>
      <c r="BJ78" s="28"/>
      <c r="BK78" s="29"/>
      <c r="BL78" s="30"/>
      <c r="BM78" s="31"/>
      <c r="BN78" s="28"/>
      <c r="BO78" s="29"/>
      <c r="BP78" s="30"/>
      <c r="BQ78" s="31"/>
      <c r="BR78" s="28"/>
      <c r="BS78" s="29"/>
      <c r="BT78" s="30"/>
      <c r="BU78" s="31"/>
      <c r="BV78" s="28"/>
      <c r="BW78" s="29"/>
      <c r="BX78" s="30"/>
      <c r="BY78" s="31"/>
      <c r="BZ78" s="28"/>
      <c r="CA78" s="29"/>
      <c r="CB78" s="30"/>
      <c r="CD78" s="33">
        <f t="shared" si="351"/>
        <v>229.00035</v>
      </c>
      <c r="CE78" s="17">
        <f t="shared" si="352"/>
        <v>183.20027999999999</v>
      </c>
      <c r="CF78" s="17">
        <f t="shared" si="353"/>
        <v>137.40020999999999</v>
      </c>
      <c r="CG78" s="17">
        <f t="shared" si="354"/>
        <v>91.600139999999996</v>
      </c>
      <c r="CH78" s="17">
        <f t="shared" si="355"/>
        <v>45.800069999999998</v>
      </c>
      <c r="CJ78" s="17">
        <f t="shared" si="356"/>
        <v>2.5444483333333334</v>
      </c>
      <c r="CK78" s="17">
        <f t="shared" si="357"/>
        <v>2.4105300000000001</v>
      </c>
      <c r="CL78" s="17">
        <f t="shared" si="358"/>
        <v>2.2900035000000001</v>
      </c>
      <c r="CM78" s="17">
        <f t="shared" si="359"/>
        <v>2.1809557142857141</v>
      </c>
      <c r="CN78" s="17">
        <f t="shared" si="360"/>
        <v>1.387880909090909</v>
      </c>
      <c r="CO78" s="17" t="e">
        <f>#REF!+AG78+AX78+AN78+BH78+#REF!+DP78</f>
        <v>#REF!</v>
      </c>
      <c r="CP78" s="17" t="e">
        <f>CO78*1.259</f>
        <v>#REF!</v>
      </c>
      <c r="CQ78" s="17">
        <f t="shared" si="389"/>
        <v>571.13556999999992</v>
      </c>
      <c r="CR78" s="17">
        <f t="shared" si="390"/>
        <v>594.20916999999986</v>
      </c>
      <c r="CS78" s="17">
        <f t="shared" si="391"/>
        <v>635.54936999999995</v>
      </c>
      <c r="CT78" s="17">
        <f t="shared" si="392"/>
        <v>699.72281999999996</v>
      </c>
      <c r="CU78" s="17">
        <f t="shared" si="393"/>
        <v>874.45726999999988</v>
      </c>
      <c r="CV78" s="17">
        <f t="shared" si="361"/>
        <v>1030.9851213299999</v>
      </c>
      <c r="CW78" s="17">
        <f t="shared" si="394"/>
        <v>40.262</v>
      </c>
      <c r="CX78" s="17">
        <f t="shared" si="362"/>
        <v>0</v>
      </c>
      <c r="CY78" s="33"/>
      <c r="CZ78" s="33"/>
      <c r="DA78" s="17"/>
      <c r="DB78" s="17"/>
      <c r="DC78" s="17"/>
      <c r="DD78" s="15">
        <f t="shared" si="363"/>
        <v>102.16940336111109</v>
      </c>
      <c r="DE78" s="15">
        <f t="shared" si="364"/>
        <v>99.228976868421043</v>
      </c>
      <c r="DF78" s="15">
        <f t="shared" si="365"/>
        <v>96.58259302499998</v>
      </c>
      <c r="DG78" s="15">
        <f t="shared" si="366"/>
        <v>94.188245738095219</v>
      </c>
      <c r="DH78" s="15">
        <f t="shared" si="367"/>
        <v>76.774810924242402</v>
      </c>
      <c r="DI78" s="15"/>
      <c r="DJ78" s="15"/>
      <c r="DK78" s="15"/>
      <c r="DL78" s="15"/>
      <c r="DM78" s="15"/>
      <c r="DO78" s="17"/>
      <c r="DP78" s="17">
        <v>1.5</v>
      </c>
      <c r="DQ78" s="32">
        <v>117.9</v>
      </c>
      <c r="DR78" s="32">
        <f t="shared" si="368"/>
        <v>153.25410504166663</v>
      </c>
      <c r="DS78" s="32">
        <f t="shared" si="369"/>
        <v>148.84346530263156</v>
      </c>
      <c r="DT78" s="32">
        <f t="shared" si="370"/>
        <v>144.87388953749996</v>
      </c>
      <c r="DU78" s="32">
        <f t="shared" si="371"/>
        <v>141.28236860714281</v>
      </c>
      <c r="DV78" s="32">
        <f t="shared" si="372"/>
        <v>115.16221638636361</v>
      </c>
      <c r="DW78" s="32">
        <v>43</v>
      </c>
      <c r="DX78" s="32">
        <f t="shared" si="373"/>
        <v>4393.2843445277767</v>
      </c>
      <c r="DY78" s="32">
        <f t="shared" si="374"/>
        <v>4266.8460053421049</v>
      </c>
      <c r="DZ78" s="32">
        <f t="shared" si="375"/>
        <v>4153.0515000749992</v>
      </c>
      <c r="EA78" s="32">
        <f t="shared" si="376"/>
        <v>4050.0945667380943</v>
      </c>
      <c r="EB78" s="32">
        <f t="shared" si="377"/>
        <v>3301.3168697424235</v>
      </c>
      <c r="ED78" s="15">
        <f t="shared" si="378"/>
        <v>1839.0492604999997</v>
      </c>
      <c r="EE78" s="15">
        <f t="shared" si="379"/>
        <v>1885.3505604999998</v>
      </c>
      <c r="EF78" s="15">
        <f t="shared" si="380"/>
        <v>1931.6518604999997</v>
      </c>
      <c r="EG78" s="15">
        <f t="shared" si="381"/>
        <v>1977.9531604999995</v>
      </c>
      <c r="EH78" s="15">
        <f t="shared" si="382"/>
        <v>2533.5687604999994</v>
      </c>
      <c r="EI78" s="34"/>
      <c r="EJ78" s="35">
        <f t="shared" si="383"/>
        <v>3298.0019420833337</v>
      </c>
      <c r="EK78" s="35">
        <f t="shared" si="384"/>
        <v>2626.543681190476</v>
      </c>
      <c r="EL78" s="35"/>
      <c r="EM78" s="35"/>
      <c r="EN78" s="15">
        <f t="shared" si="395"/>
        <v>71.99175388888888</v>
      </c>
      <c r="EO78" s="15">
        <f t="shared" si="402"/>
        <v>86.286066842105257</v>
      </c>
      <c r="EP78" s="15">
        <f t="shared" si="403"/>
        <v>83.984863499999989</v>
      </c>
      <c r="EQ78" s="15">
        <f t="shared" si="404"/>
        <v>76.697719583333338</v>
      </c>
      <c r="ER78" s="15">
        <f t="shared" si="396"/>
        <v>61.082411190476186</v>
      </c>
      <c r="ES78" s="15"/>
      <c r="ET78" s="15">
        <f t="shared" si="405"/>
        <v>1295.8515699999998</v>
      </c>
      <c r="EU78" s="15">
        <f t="shared" si="406"/>
        <v>1639.4352699999999</v>
      </c>
      <c r="EV78" s="15">
        <f t="shared" si="407"/>
        <v>1679.6972699999997</v>
      </c>
      <c r="EW78" s="15">
        <f t="shared" si="385"/>
        <v>1840.7452700000001</v>
      </c>
      <c r="EX78" s="15">
        <f t="shared" si="386"/>
        <v>2565.4612699999998</v>
      </c>
      <c r="EY78" s="17">
        <f t="shared" si="397"/>
        <v>1295.8515699999998</v>
      </c>
      <c r="EZ78" s="17">
        <f t="shared" si="398"/>
        <v>1359.1871699999999</v>
      </c>
      <c r="FA78" s="17">
        <f t="shared" si="399"/>
        <v>1440.78937</v>
      </c>
      <c r="FB78" s="17">
        <f t="shared" si="400"/>
        <v>1666.01082</v>
      </c>
      <c r="FC78" s="17">
        <f t="shared" si="401"/>
        <v>2565.4612699999998</v>
      </c>
      <c r="FE78" s="17"/>
      <c r="FF78" s="17"/>
      <c r="FG78" s="17"/>
      <c r="FH78" s="17"/>
      <c r="FI78" s="17"/>
    </row>
    <row r="79" spans="1:165" ht="13.5" thickBot="1">
      <c r="A79" s="36">
        <v>13</v>
      </c>
      <c r="B79" s="197" t="s">
        <v>85</v>
      </c>
      <c r="C79" s="37">
        <v>18</v>
      </c>
      <c r="D79" s="38">
        <v>19</v>
      </c>
      <c r="E79" s="38">
        <v>20</v>
      </c>
      <c r="F79" s="38">
        <v>21</v>
      </c>
      <c r="G79" s="39">
        <v>33</v>
      </c>
      <c r="H79" s="26"/>
      <c r="I79" s="26">
        <f t="shared" si="387"/>
        <v>0</v>
      </c>
      <c r="J79" s="10">
        <f t="shared" si="327"/>
        <v>0</v>
      </c>
      <c r="K79" s="10">
        <f t="shared" si="328"/>
        <v>0</v>
      </c>
      <c r="L79" s="10">
        <f t="shared" si="329"/>
        <v>0</v>
      </c>
      <c r="M79" s="10">
        <f t="shared" si="330"/>
        <v>0</v>
      </c>
      <c r="N79" s="40">
        <f t="shared" si="331"/>
        <v>0</v>
      </c>
      <c r="O79" s="169">
        <v>0</v>
      </c>
      <c r="P79" s="4">
        <f>O79*1</f>
        <v>0</v>
      </c>
      <c r="Q79" s="4">
        <f t="shared" si="388"/>
        <v>0</v>
      </c>
      <c r="R79" s="10">
        <f t="shared" si="332"/>
        <v>0</v>
      </c>
      <c r="S79" s="10">
        <f t="shared" si="333"/>
        <v>0</v>
      </c>
      <c r="T79" s="10">
        <f t="shared" si="334"/>
        <v>0</v>
      </c>
      <c r="U79" s="10">
        <f t="shared" si="335"/>
        <v>0</v>
      </c>
      <c r="V79" s="42">
        <f t="shared" si="336"/>
        <v>0</v>
      </c>
      <c r="W79" s="156">
        <v>8.1999999999999993</v>
      </c>
      <c r="X79" s="4">
        <v>4.91</v>
      </c>
      <c r="Y79" s="4">
        <f t="shared" si="337"/>
        <v>40.262</v>
      </c>
      <c r="Z79" s="156">
        <v>15</v>
      </c>
      <c r="AA79" s="4">
        <v>4.91</v>
      </c>
      <c r="AB79" s="157">
        <f t="shared" si="338"/>
        <v>73.650000000000006</v>
      </c>
      <c r="AC79" s="169">
        <v>7.3</v>
      </c>
      <c r="AD79" s="4">
        <v>44.08</v>
      </c>
      <c r="AE79" s="10" t="e">
        <f>#REF!*AC79</f>
        <v>#REF!</v>
      </c>
      <c r="AF79" s="6">
        <f t="shared" si="339"/>
        <v>50.691999999999993</v>
      </c>
      <c r="AG79" s="7">
        <f t="shared" si="340"/>
        <v>321.78399999999999</v>
      </c>
      <c r="AH79" s="187"/>
      <c r="AI79" s="10">
        <v>0</v>
      </c>
      <c r="AJ79" s="10"/>
      <c r="AK79" s="10">
        <f t="shared" si="341"/>
        <v>0</v>
      </c>
      <c r="AL79" s="10">
        <v>0</v>
      </c>
      <c r="AM79" s="10">
        <v>0</v>
      </c>
      <c r="AN79" s="6">
        <f t="shared" si="342"/>
        <v>0</v>
      </c>
      <c r="AO79" s="169">
        <v>0</v>
      </c>
      <c r="AP79" s="10">
        <v>0</v>
      </c>
      <c r="AQ79" s="4">
        <f>AP79*1.193</f>
        <v>0</v>
      </c>
      <c r="AR79" s="6">
        <f t="shared" si="343"/>
        <v>0</v>
      </c>
      <c r="AS79" s="7">
        <f t="shared" si="344"/>
        <v>0</v>
      </c>
      <c r="AT79" s="156">
        <v>15</v>
      </c>
      <c r="AU79" s="10">
        <v>1.62</v>
      </c>
      <c r="AV79" s="4">
        <v>4.71</v>
      </c>
      <c r="AW79" s="10">
        <f t="shared" si="345"/>
        <v>24.3</v>
      </c>
      <c r="AX79" s="6">
        <f t="shared" si="346"/>
        <v>70.650000000000006</v>
      </c>
      <c r="AY79" s="4">
        <v>65</v>
      </c>
      <c r="AZ79" s="4">
        <v>1.1200000000000001</v>
      </c>
      <c r="BA79" s="4">
        <v>74.599999999999994</v>
      </c>
      <c r="BB79" s="4">
        <v>84.8</v>
      </c>
      <c r="BC79" s="4">
        <v>96.8</v>
      </c>
      <c r="BD79" s="4">
        <v>121</v>
      </c>
      <c r="BE79" s="4">
        <f t="shared" si="347"/>
        <v>2.4034999999999997</v>
      </c>
      <c r="BF79" s="10">
        <f t="shared" si="348"/>
        <v>72.800000000000011</v>
      </c>
      <c r="BG79" s="6">
        <f t="shared" si="349"/>
        <v>2.64385</v>
      </c>
      <c r="BH79" s="7">
        <f t="shared" si="350"/>
        <v>156.22749999999999</v>
      </c>
      <c r="BI79" s="43"/>
      <c r="BJ79" s="44"/>
      <c r="BK79" s="45"/>
      <c r="BL79" s="46"/>
      <c r="BM79" s="47"/>
      <c r="BN79" s="44"/>
      <c r="BO79" s="45"/>
      <c r="BP79" s="46"/>
      <c r="BQ79" s="47"/>
      <c r="BR79" s="44"/>
      <c r="BS79" s="45"/>
      <c r="BT79" s="46"/>
      <c r="BU79" s="47"/>
      <c r="BV79" s="44"/>
      <c r="BW79" s="45"/>
      <c r="BX79" s="46"/>
      <c r="BY79" s="47"/>
      <c r="BZ79" s="44"/>
      <c r="CA79" s="45"/>
      <c r="CB79" s="46"/>
      <c r="CD79" s="33">
        <f t="shared" si="351"/>
        <v>0</v>
      </c>
      <c r="CE79" s="17">
        <f t="shared" si="352"/>
        <v>0</v>
      </c>
      <c r="CF79" s="17">
        <f t="shared" si="353"/>
        <v>0</v>
      </c>
      <c r="CG79" s="17">
        <f t="shared" si="354"/>
        <v>0</v>
      </c>
      <c r="CH79" s="17">
        <f t="shared" si="355"/>
        <v>0</v>
      </c>
      <c r="CJ79" s="17">
        <f t="shared" si="356"/>
        <v>0</v>
      </c>
      <c r="CK79" s="17">
        <f t="shared" si="357"/>
        <v>0</v>
      </c>
      <c r="CL79" s="17">
        <f t="shared" si="358"/>
        <v>0</v>
      </c>
      <c r="CM79" s="17">
        <f t="shared" si="359"/>
        <v>0</v>
      </c>
      <c r="CN79" s="17">
        <f t="shared" si="360"/>
        <v>0</v>
      </c>
      <c r="CO79" s="17" t="e">
        <f>#REF!+AG79+AX79+AN79+BH79+#REF!+DP79</f>
        <v>#REF!</v>
      </c>
      <c r="CP79" s="17" t="e">
        <f>CO79*1.256</f>
        <v>#REF!</v>
      </c>
      <c r="CQ79" s="17">
        <f t="shared" si="389"/>
        <v>622.31149999999991</v>
      </c>
      <c r="CR79" s="17">
        <f t="shared" si="390"/>
        <v>645.38509999999997</v>
      </c>
      <c r="CS79" s="17">
        <f t="shared" si="391"/>
        <v>669.90079999999989</v>
      </c>
      <c r="CT79" s="17">
        <f t="shared" si="392"/>
        <v>698.74279999999987</v>
      </c>
      <c r="CU79" s="17">
        <f t="shared" si="393"/>
        <v>756.90749999999991</v>
      </c>
      <c r="CV79" s="17">
        <f t="shared" si="361"/>
        <v>889.36631249999994</v>
      </c>
      <c r="CW79" s="17">
        <f t="shared" si="394"/>
        <v>40.262</v>
      </c>
      <c r="CX79" s="17">
        <f t="shared" si="362"/>
        <v>0</v>
      </c>
      <c r="CY79" s="33"/>
      <c r="CZ79" s="33"/>
      <c r="DA79" s="17"/>
      <c r="DB79" s="17"/>
      <c r="DC79" s="17"/>
      <c r="DD79" s="15">
        <f t="shared" si="363"/>
        <v>94.65927916666665</v>
      </c>
      <c r="DE79" s="15">
        <f t="shared" si="364"/>
        <v>92.114122368421036</v>
      </c>
      <c r="DF79" s="15">
        <f t="shared" si="365"/>
        <v>89.823481249999986</v>
      </c>
      <c r="DG79" s="15">
        <f t="shared" si="366"/>
        <v>87.750996428571426</v>
      </c>
      <c r="DH79" s="15">
        <f t="shared" si="367"/>
        <v>72.678379545454547</v>
      </c>
      <c r="DI79" s="15"/>
      <c r="DJ79" s="15"/>
      <c r="DK79" s="15"/>
      <c r="DL79" s="15"/>
      <c r="DM79" s="15"/>
      <c r="DO79" s="17"/>
      <c r="DP79" s="17">
        <v>2.2999999999999998</v>
      </c>
      <c r="DQ79" s="32">
        <v>117.5</v>
      </c>
      <c r="DR79" s="32">
        <f t="shared" si="368"/>
        <v>217.71634208333327</v>
      </c>
      <c r="DS79" s="32">
        <f t="shared" si="369"/>
        <v>211.86248144736837</v>
      </c>
      <c r="DT79" s="32">
        <f t="shared" si="370"/>
        <v>206.59400687499996</v>
      </c>
      <c r="DU79" s="32">
        <f t="shared" si="371"/>
        <v>201.82729178571427</v>
      </c>
      <c r="DV79" s="32">
        <f t="shared" si="372"/>
        <v>167.16027295454543</v>
      </c>
      <c r="DW79" s="32">
        <v>55</v>
      </c>
      <c r="DX79" s="32">
        <f t="shared" si="373"/>
        <v>5206.2603541666658</v>
      </c>
      <c r="DY79" s="32">
        <f t="shared" si="374"/>
        <v>5066.2767302631573</v>
      </c>
      <c r="DZ79" s="32">
        <f t="shared" si="375"/>
        <v>4940.2914687499997</v>
      </c>
      <c r="EA79" s="32">
        <f t="shared" si="376"/>
        <v>4826.3048035714282</v>
      </c>
      <c r="EB79" s="32">
        <f t="shared" si="377"/>
        <v>3997.3108750000001</v>
      </c>
      <c r="ED79" s="15">
        <f t="shared" si="378"/>
        <v>1703.8670249999998</v>
      </c>
      <c r="EE79" s="15">
        <f t="shared" si="379"/>
        <v>1750.1683249999996</v>
      </c>
      <c r="EF79" s="15">
        <f t="shared" si="380"/>
        <v>1796.4696249999997</v>
      </c>
      <c r="EG79" s="15">
        <f t="shared" si="381"/>
        <v>1842.770925</v>
      </c>
      <c r="EH79" s="15">
        <f t="shared" si="382"/>
        <v>2398.3865249999999</v>
      </c>
      <c r="EI79" s="34"/>
      <c r="EJ79" s="35">
        <f t="shared" si="383"/>
        <v>3948.9896874999999</v>
      </c>
      <c r="EK79" s="35">
        <f t="shared" si="384"/>
        <v>3205.5983928571427</v>
      </c>
      <c r="EL79" s="35"/>
      <c r="EM79" s="35"/>
      <c r="EN79" s="15">
        <f t="shared" si="395"/>
        <v>74.83486111111111</v>
      </c>
      <c r="EO79" s="15">
        <f t="shared" si="402"/>
        <v>80.099236842105256</v>
      </c>
      <c r="EP79" s="15">
        <f t="shared" si="403"/>
        <v>78.10737499999999</v>
      </c>
      <c r="EQ79" s="15">
        <f t="shared" si="404"/>
        <v>71.799812500000002</v>
      </c>
      <c r="ER79" s="15">
        <f t="shared" si="396"/>
        <v>58.283607142857143</v>
      </c>
      <c r="ES79" s="15"/>
      <c r="ET79" s="15">
        <f t="shared" si="405"/>
        <v>1347.0274999999999</v>
      </c>
      <c r="EU79" s="15">
        <f t="shared" si="406"/>
        <v>1521.8854999999999</v>
      </c>
      <c r="EV79" s="15">
        <f t="shared" si="407"/>
        <v>1562.1474999999998</v>
      </c>
      <c r="EW79" s="15">
        <f t="shared" si="385"/>
        <v>1723.1955</v>
      </c>
      <c r="EX79" s="15">
        <f t="shared" si="386"/>
        <v>2447.9115000000002</v>
      </c>
      <c r="EY79" s="17">
        <f t="shared" si="397"/>
        <v>1347.0274999999999</v>
      </c>
      <c r="EZ79" s="17">
        <f t="shared" si="398"/>
        <v>1410.3631</v>
      </c>
      <c r="FA79" s="17">
        <f t="shared" si="399"/>
        <v>1475.1407999999999</v>
      </c>
      <c r="FB79" s="17">
        <f t="shared" si="400"/>
        <v>1665.0308</v>
      </c>
      <c r="FC79" s="17">
        <f t="shared" si="401"/>
        <v>2447.9114999999997</v>
      </c>
      <c r="FE79" s="17"/>
      <c r="FF79" s="17"/>
      <c r="FG79" s="17"/>
      <c r="FH79" s="17"/>
      <c r="FI79" s="17"/>
    </row>
    <row r="80" spans="1:165">
      <c r="A80" s="1">
        <v>7</v>
      </c>
      <c r="B80" s="198" t="s">
        <v>86</v>
      </c>
      <c r="C80" s="138"/>
      <c r="D80" s="139"/>
      <c r="E80" s="139"/>
      <c r="F80" s="139"/>
      <c r="G80" s="140"/>
      <c r="H80" s="142"/>
      <c r="I80" s="26">
        <f t="shared" si="387"/>
        <v>0</v>
      </c>
      <c r="J80" s="11"/>
      <c r="K80" s="11"/>
      <c r="L80" s="11"/>
      <c r="M80" s="11"/>
      <c r="N80" s="143"/>
      <c r="O80" s="144"/>
      <c r="P80" s="4">
        <f>O80*1</f>
        <v>0</v>
      </c>
      <c r="Q80" s="4">
        <f t="shared" si="388"/>
        <v>0</v>
      </c>
      <c r="R80" s="11"/>
      <c r="S80" s="11"/>
      <c r="T80" s="11"/>
      <c r="U80" s="11"/>
      <c r="V80" s="16"/>
      <c r="W80" s="156"/>
      <c r="X80" s="4"/>
      <c r="Y80" s="4"/>
      <c r="Z80" s="156"/>
      <c r="AA80" s="4"/>
      <c r="AB80" s="157"/>
      <c r="AC80" s="144"/>
      <c r="AD80" s="4"/>
      <c r="AE80" s="11"/>
      <c r="AF80" s="6"/>
      <c r="AG80" s="7"/>
      <c r="AH80" s="145"/>
      <c r="AI80" s="11"/>
      <c r="AJ80" s="11"/>
      <c r="AK80" s="11"/>
      <c r="AL80" s="11"/>
      <c r="AM80" s="11"/>
      <c r="AN80" s="6"/>
      <c r="AO80" s="144"/>
      <c r="AP80" s="11"/>
      <c r="AQ80" s="4"/>
      <c r="AR80" s="6"/>
      <c r="AS80" s="7"/>
      <c r="AT80" s="156"/>
      <c r="AU80" s="11"/>
      <c r="AV80" s="4"/>
      <c r="AW80" s="11"/>
      <c r="AX80" s="6"/>
      <c r="AY80" s="4"/>
      <c r="AZ80" s="4"/>
      <c r="BA80" s="4"/>
      <c r="BB80" s="4"/>
      <c r="BC80" s="4"/>
      <c r="BD80" s="4"/>
      <c r="BE80" s="4"/>
      <c r="BF80" s="11"/>
      <c r="BG80" s="6"/>
      <c r="BH80" s="7"/>
      <c r="BI80" s="190"/>
      <c r="BJ80" s="191"/>
      <c r="BK80" s="192"/>
      <c r="BL80" s="193"/>
      <c r="BM80" s="194"/>
      <c r="BN80" s="191"/>
      <c r="BO80" s="192"/>
      <c r="BP80" s="193"/>
      <c r="BQ80" s="194"/>
      <c r="BR80" s="191"/>
      <c r="BS80" s="192"/>
      <c r="BT80" s="193"/>
      <c r="BU80" s="194"/>
      <c r="BV80" s="191"/>
      <c r="BW80" s="192"/>
      <c r="BX80" s="193"/>
      <c r="BY80" s="194"/>
      <c r="BZ80" s="191"/>
      <c r="CA80" s="192"/>
      <c r="CB80" s="193"/>
      <c r="CD80" s="33"/>
      <c r="CE80" s="17"/>
      <c r="CF80" s="17"/>
      <c r="CG80" s="17"/>
      <c r="CH80" s="17"/>
      <c r="CJ80" s="17"/>
      <c r="CK80" s="17"/>
      <c r="CL80" s="17"/>
      <c r="CM80" s="17"/>
      <c r="CN80" s="17"/>
      <c r="CO80" s="17"/>
      <c r="CP80" s="17"/>
      <c r="CQ80" s="17">
        <f t="shared" si="389"/>
        <v>0</v>
      </c>
      <c r="CR80" s="17">
        <f t="shared" si="390"/>
        <v>0</v>
      </c>
      <c r="CS80" s="17">
        <f t="shared" si="391"/>
        <v>0</v>
      </c>
      <c r="CT80" s="17">
        <f t="shared" si="392"/>
        <v>0</v>
      </c>
      <c r="CU80" s="17">
        <f t="shared" si="393"/>
        <v>0</v>
      </c>
      <c r="CV80" s="17"/>
      <c r="CW80" s="17">
        <f t="shared" si="394"/>
        <v>0</v>
      </c>
      <c r="CX80" s="17"/>
      <c r="CY80" s="33"/>
      <c r="CZ80" s="33"/>
      <c r="DA80" s="17"/>
      <c r="DB80" s="17"/>
      <c r="DC80" s="17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O80" s="17"/>
      <c r="DP80" s="17"/>
      <c r="ED80" s="15"/>
      <c r="EE80" s="15"/>
      <c r="EF80" s="15"/>
      <c r="EG80" s="15"/>
      <c r="EH80" s="15"/>
      <c r="EI80" s="34"/>
      <c r="EJ80" s="35"/>
      <c r="EK80" s="35"/>
      <c r="EL80" s="35"/>
      <c r="EM80" s="35"/>
      <c r="EN80" s="15">
        <f t="shared" si="395"/>
        <v>0</v>
      </c>
      <c r="EO80" s="15">
        <f t="shared" si="402"/>
        <v>0</v>
      </c>
      <c r="EP80" s="15">
        <f t="shared" si="403"/>
        <v>0</v>
      </c>
      <c r="EQ80" s="15">
        <f t="shared" si="404"/>
        <v>0</v>
      </c>
      <c r="ER80" s="15">
        <f t="shared" si="396"/>
        <v>0</v>
      </c>
      <c r="ES80" s="15"/>
      <c r="ET80" s="15">
        <f t="shared" si="405"/>
        <v>0</v>
      </c>
      <c r="EU80" s="15">
        <f t="shared" si="406"/>
        <v>0</v>
      </c>
      <c r="EV80" s="15">
        <f t="shared" si="407"/>
        <v>0</v>
      </c>
      <c r="EW80" s="15"/>
      <c r="EX80" s="15"/>
      <c r="EY80" s="17">
        <f t="shared" si="397"/>
        <v>0</v>
      </c>
      <c r="EZ80" s="17">
        <f t="shared" si="398"/>
        <v>0</v>
      </c>
      <c r="FA80" s="17">
        <f t="shared" si="399"/>
        <v>0</v>
      </c>
      <c r="FB80" s="17">
        <f t="shared" si="400"/>
        <v>0</v>
      </c>
      <c r="FC80" s="17">
        <f t="shared" si="401"/>
        <v>0</v>
      </c>
      <c r="FE80" s="17"/>
      <c r="FF80" s="17"/>
      <c r="FG80" s="17"/>
      <c r="FH80" s="17"/>
      <c r="FI80" s="17"/>
    </row>
    <row r="81" spans="1:165">
      <c r="A81" s="48">
        <v>1</v>
      </c>
      <c r="B81" s="19" t="s">
        <v>58</v>
      </c>
      <c r="C81" s="23">
        <v>18</v>
      </c>
      <c r="D81" s="24">
        <v>19</v>
      </c>
      <c r="E81" s="24">
        <v>20</v>
      </c>
      <c r="F81" s="24">
        <v>21</v>
      </c>
      <c r="G81" s="25">
        <v>33</v>
      </c>
      <c r="H81" s="26"/>
      <c r="I81" s="26">
        <f t="shared" si="387"/>
        <v>0</v>
      </c>
      <c r="J81" s="4">
        <f t="shared" ref="J81:J94" si="408">I81*C81</f>
        <v>0</v>
      </c>
      <c r="K81" s="4">
        <f t="shared" ref="K81:K94" si="409">I81*D81</f>
        <v>0</v>
      </c>
      <c r="L81" s="4">
        <f t="shared" ref="L81:L94" si="410">I81*E81</f>
        <v>0</v>
      </c>
      <c r="M81" s="4">
        <f t="shared" ref="M81:M94" si="411">I81*F81</f>
        <v>0</v>
      </c>
      <c r="N81" s="6">
        <f t="shared" ref="N81:N94" si="412">I81*G81</f>
        <v>0</v>
      </c>
      <c r="O81" s="154">
        <v>1.83E-2</v>
      </c>
      <c r="P81" s="4">
        <v>1720.44</v>
      </c>
      <c r="Q81" s="4">
        <f t="shared" si="388"/>
        <v>1961.3016</v>
      </c>
      <c r="R81" s="4">
        <f t="shared" ref="R81:R94" si="413">P81*O81*C81</f>
        <v>566.71293600000001</v>
      </c>
      <c r="S81" s="4">
        <f t="shared" ref="S81:S94" si="414">P81*O81*D81</f>
        <v>598.19698800000003</v>
      </c>
      <c r="T81" s="4">
        <f t="shared" ref="T81:T94" si="415">P81*O81*E81</f>
        <v>629.68104000000005</v>
      </c>
      <c r="U81" s="4">
        <f t="shared" ref="U81:U94" si="416">P81*O81*F81</f>
        <v>661.16509200000007</v>
      </c>
      <c r="V81" s="7">
        <f t="shared" ref="V81:V94" si="417">P81*O81*G81</f>
        <v>1038.973716</v>
      </c>
      <c r="W81" s="156">
        <v>8.1999999999999993</v>
      </c>
      <c r="X81" s="4">
        <v>4.91</v>
      </c>
      <c r="Y81" s="4">
        <f t="shared" ref="Y81:Y94" si="418">W81*X81</f>
        <v>40.262</v>
      </c>
      <c r="Z81" s="156">
        <v>15</v>
      </c>
      <c r="AA81" s="4">
        <v>4.91</v>
      </c>
      <c r="AB81" s="157">
        <f t="shared" ref="AB81:AB94" si="419">AA81*Z81</f>
        <v>73.650000000000006</v>
      </c>
      <c r="AC81" s="12">
        <v>9.1</v>
      </c>
      <c r="AD81" s="4">
        <v>44.08</v>
      </c>
      <c r="AE81" s="4" t="e">
        <f>#REF!*AC81</f>
        <v>#REF!</v>
      </c>
      <c r="AF81" s="6">
        <f t="shared" ref="AF81:AF94" si="420">AD81*1.15</f>
        <v>50.691999999999993</v>
      </c>
      <c r="AG81" s="7">
        <f t="shared" ref="AG81:AG94" si="421">AC81*AD81</f>
        <v>401.12799999999999</v>
      </c>
      <c r="AH81" s="156">
        <v>9.1</v>
      </c>
      <c r="AI81" s="4"/>
      <c r="AJ81" s="4">
        <v>23.17</v>
      </c>
      <c r="AK81" s="4">
        <f t="shared" ref="AK81:AK94" si="422">AI81*AH81</f>
        <v>0</v>
      </c>
      <c r="AL81" s="4"/>
      <c r="AM81" s="4">
        <v>82.85</v>
      </c>
      <c r="AN81" s="6">
        <f t="shared" ref="AN81:AN94" si="423">AH81*AJ81</f>
        <v>210.84700000000001</v>
      </c>
      <c r="AO81" s="159">
        <v>0.21659999999999999</v>
      </c>
      <c r="AP81" s="4">
        <v>117.46</v>
      </c>
      <c r="AQ81" s="4">
        <v>129.27000000000001</v>
      </c>
      <c r="AR81" s="6">
        <f t="shared" ref="AR81:AR94" si="424">AQ81*1.1</f>
        <v>142.19700000000003</v>
      </c>
      <c r="AS81" s="7">
        <f t="shared" ref="AS81:AS94" si="425">AO81*AQ81</f>
        <v>27.999881999999999</v>
      </c>
      <c r="AT81" s="156">
        <v>15</v>
      </c>
      <c r="AU81" s="4">
        <v>1.62</v>
      </c>
      <c r="AV81" s="4">
        <v>4.71</v>
      </c>
      <c r="AW81" s="4">
        <f t="shared" ref="AW81:AW94" si="426">AU81*AT81</f>
        <v>24.3</v>
      </c>
      <c r="AX81" s="6">
        <f t="shared" ref="AX81:AX94" si="427">AV81*AT81</f>
        <v>70.650000000000006</v>
      </c>
      <c r="AY81" s="12">
        <v>65</v>
      </c>
      <c r="AZ81" s="4">
        <v>1.1200000000000001</v>
      </c>
      <c r="BA81" s="4">
        <v>74.599999999999994</v>
      </c>
      <c r="BB81" s="4">
        <v>84.8</v>
      </c>
      <c r="BC81" s="4">
        <v>96.8</v>
      </c>
      <c r="BD81" s="4">
        <v>156.1</v>
      </c>
      <c r="BE81" s="4">
        <f t="shared" ref="BE81:BE94" si="428">2.09*115/100</f>
        <v>2.4034999999999997</v>
      </c>
      <c r="BF81" s="4">
        <f t="shared" ref="BF81:BF94" si="429">AZ81*AY81</f>
        <v>72.800000000000011</v>
      </c>
      <c r="BG81" s="6">
        <f t="shared" ref="BG81:BG94" si="430">BE81*1.1</f>
        <v>2.64385</v>
      </c>
      <c r="BH81" s="7">
        <f t="shared" ref="BH81:BH94" si="431">BE81*AY81</f>
        <v>156.22749999999999</v>
      </c>
      <c r="BI81" s="27"/>
      <c r="BJ81" s="28"/>
      <c r="BK81" s="29"/>
      <c r="BL81" s="30"/>
      <c r="BM81" s="31"/>
      <c r="BN81" s="28"/>
      <c r="BO81" s="29"/>
      <c r="BP81" s="30"/>
      <c r="BQ81" s="31"/>
      <c r="BR81" s="28"/>
      <c r="BS81" s="29"/>
      <c r="BT81" s="30"/>
      <c r="BU81" s="31"/>
      <c r="BV81" s="28"/>
      <c r="BW81" s="29"/>
      <c r="BX81" s="30"/>
      <c r="BY81" s="31"/>
      <c r="BZ81" s="28"/>
      <c r="CA81" s="29"/>
      <c r="CB81" s="30"/>
      <c r="CD81" s="33">
        <f t="shared" ref="CD81:CD94" si="432">(AS81*5)</f>
        <v>139.99941000000001</v>
      </c>
      <c r="CE81" s="17">
        <f t="shared" ref="CE81:CE94" si="433">AS81*4</f>
        <v>111.999528</v>
      </c>
      <c r="CF81" s="17">
        <f t="shared" ref="CF81:CF94" si="434">AS81*3</f>
        <v>83.999645999999998</v>
      </c>
      <c r="CG81" s="17">
        <f t="shared" ref="CG81:CG94" si="435">AS81*2</f>
        <v>55.999763999999999</v>
      </c>
      <c r="CH81" s="17">
        <f t="shared" ref="CH81:CH94" si="436">AS81</f>
        <v>27.999881999999999</v>
      </c>
      <c r="CJ81" s="17">
        <f t="shared" ref="CJ81:CJ94" si="437">CD81/5/18</f>
        <v>1.5555490000000001</v>
      </c>
      <c r="CK81" s="17">
        <f t="shared" ref="CK81:CK94" si="438">CE81/4/19</f>
        <v>1.473678</v>
      </c>
      <c r="CL81" s="17">
        <f t="shared" ref="CL81:CL94" si="439">CF81/3/20</f>
        <v>1.3999941</v>
      </c>
      <c r="CM81" s="17">
        <f t="shared" ref="CM81:CM94" si="440">CG81/2/21</f>
        <v>1.3333277142857143</v>
      </c>
      <c r="CN81" s="17">
        <f t="shared" ref="CN81:CN94" si="441">CH81/1/33</f>
        <v>0.8484812727272727</v>
      </c>
      <c r="CO81" s="17" t="e">
        <f>#REF!+AG81+AX81+AN81+BH81+#REF!+DP81</f>
        <v>#REF!</v>
      </c>
      <c r="CP81" s="17" t="e">
        <f>CO81*1.258</f>
        <v>#REF!</v>
      </c>
      <c r="CQ81" s="17">
        <f t="shared" si="389"/>
        <v>940.5023819999999</v>
      </c>
      <c r="CR81" s="17">
        <f t="shared" si="390"/>
        <v>963.57598199999984</v>
      </c>
      <c r="CS81" s="17">
        <f t="shared" si="391"/>
        <v>988.09168199999988</v>
      </c>
      <c r="CT81" s="17">
        <f t="shared" si="392"/>
        <v>1016.9336819999999</v>
      </c>
      <c r="CU81" s="17">
        <f t="shared" si="393"/>
        <v>1159.4612319999999</v>
      </c>
      <c r="CV81" s="17">
        <f t="shared" ref="CV81:CV94" si="442">CU81*DQ81/100</f>
        <v>1371.6426374559999</v>
      </c>
      <c r="CW81" s="17">
        <f t="shared" si="394"/>
        <v>40.262</v>
      </c>
      <c r="CX81" s="17">
        <f t="shared" ref="CX81:CX94" si="443">O81*P81</f>
        <v>31.484052000000002</v>
      </c>
      <c r="CY81" s="33"/>
      <c r="CZ81" s="33"/>
      <c r="DA81" s="17"/>
      <c r="DB81" s="17"/>
      <c r="DC81" s="17"/>
      <c r="DD81" s="15">
        <f t="shared" ref="DD81:DD94" si="444">(CU81/18+CW81)*1.15</f>
        <v>120.3779898222222</v>
      </c>
      <c r="DE81" s="15">
        <f t="shared" ref="DE81:DE94" si="445">(CU81/19+CW81)*1.15</f>
        <v>116.47921667368419</v>
      </c>
      <c r="DF81" s="15">
        <f t="shared" ref="DF81:DF94" si="446">(CU81/20+CW81) *1.15</f>
        <v>112.97032083999999</v>
      </c>
      <c r="DG81" s="15">
        <f t="shared" ref="DG81:DG94" si="447">(CU81/21+CW81)*1.15</f>
        <v>109.79560556190475</v>
      </c>
      <c r="DH81" s="15">
        <f t="shared" ref="DH81:DH94" si="448">(CU81/33+CW81) *1.15</f>
        <v>86.706767175757562</v>
      </c>
      <c r="DI81" s="15"/>
      <c r="DJ81" s="15"/>
      <c r="DK81" s="15"/>
      <c r="DL81" s="15"/>
      <c r="DM81" s="15"/>
      <c r="DO81" s="17"/>
      <c r="DP81" s="17">
        <v>10.7</v>
      </c>
      <c r="DQ81" s="32">
        <v>118.3</v>
      </c>
      <c r="DR81" s="32">
        <f t="shared" ref="DR81:DR94" si="449">DD81*DP81</f>
        <v>1288.0444910977776</v>
      </c>
      <c r="DS81" s="32">
        <f t="shared" ref="DS81:DS94" si="450">DE81*DP81</f>
        <v>1246.3276184084207</v>
      </c>
      <c r="DT81" s="32">
        <f t="shared" ref="DT81:DT94" si="451">DF81*DP81</f>
        <v>1208.7824329879998</v>
      </c>
      <c r="DU81" s="32">
        <f t="shared" ref="DU81:DU94" si="452">DG81*DP81</f>
        <v>1174.8129795123807</v>
      </c>
      <c r="DV81" s="32">
        <f t="shared" ref="DV81:DV94" si="453">DH81*DP81</f>
        <v>927.76240878060582</v>
      </c>
      <c r="DW81" s="32">
        <v>543</v>
      </c>
      <c r="DX81" s="32">
        <f t="shared" ref="DX81:DX94" si="454">DD81*DW81</f>
        <v>65365.248473466658</v>
      </c>
      <c r="DY81" s="32">
        <f t="shared" ref="DY81:DY94" si="455">DE81*DW81</f>
        <v>63248.214653810515</v>
      </c>
      <c r="DZ81" s="32">
        <f t="shared" ref="DZ81:DZ94" si="456">DF81*DW81</f>
        <v>61342.884216119994</v>
      </c>
      <c r="EA81" s="32">
        <f t="shared" ref="EA81:EA94" si="457">DG81*DW81</f>
        <v>59619.013820114276</v>
      </c>
      <c r="EB81" s="32">
        <f t="shared" ref="EB81:EB94" si="458">DH81*DW81</f>
        <v>47081.774576436357</v>
      </c>
      <c r="ED81" s="15">
        <f t="shared" ref="ED81:ED94" si="459">DD81*18</f>
        <v>2166.8038167999998</v>
      </c>
      <c r="EE81" s="15">
        <f t="shared" ref="EE81:EE94" si="460">DE81*19</f>
        <v>2213.1051167999995</v>
      </c>
      <c r="EF81" s="15">
        <f t="shared" ref="EF81:EF94" si="461">DF81*20</f>
        <v>2259.4064167999995</v>
      </c>
      <c r="EG81" s="15">
        <f t="shared" ref="EG81:EG94" si="462">DG81*21</f>
        <v>2305.7077167999996</v>
      </c>
      <c r="EH81" s="15">
        <f t="shared" ref="EH81:EH94" si="463">DH81*33</f>
        <v>2861.3233167999997</v>
      </c>
      <c r="EI81" s="34"/>
      <c r="EJ81" s="35">
        <f t="shared" ref="EJ81:EJ94" si="464">EQ81*DW81</f>
        <v>48095.076373999989</v>
      </c>
      <c r="EK81" s="35">
        <f t="shared" ref="EK81:EK94" si="465">ER81*DW81</f>
        <v>36852.443356571428</v>
      </c>
      <c r="EL81" s="35"/>
      <c r="EM81" s="35"/>
      <c r="EN81" s="15">
        <f t="shared" si="395"/>
        <v>92.512132333333327</v>
      </c>
      <c r="EO81" s="15">
        <f t="shared" si="402"/>
        <v>101.28627536842104</v>
      </c>
      <c r="EP81" s="15">
        <f t="shared" si="403"/>
        <v>98.235061599999995</v>
      </c>
      <c r="EQ81" s="15">
        <f t="shared" si="404"/>
        <v>88.572884666666653</v>
      </c>
      <c r="ER81" s="15">
        <f t="shared" si="396"/>
        <v>67.868219809523808</v>
      </c>
      <c r="ES81" s="15"/>
      <c r="ET81" s="15">
        <f t="shared" si="405"/>
        <v>1665.2183819999998</v>
      </c>
      <c r="EU81" s="15">
        <f t="shared" si="406"/>
        <v>1924.4392319999999</v>
      </c>
      <c r="EV81" s="15">
        <f t="shared" si="407"/>
        <v>1964.7012319999999</v>
      </c>
      <c r="EW81" s="15">
        <f t="shared" ref="EW81:EW94" si="466">EQ81*24</f>
        <v>2125.7492319999997</v>
      </c>
      <c r="EX81" s="15">
        <f t="shared" ref="EX81:EX94" si="467">ER81*42</f>
        <v>2850.465232</v>
      </c>
      <c r="EY81" s="17">
        <f t="shared" si="397"/>
        <v>1665.2183819999998</v>
      </c>
      <c r="EZ81" s="17">
        <f t="shared" si="398"/>
        <v>1728.5539819999999</v>
      </c>
      <c r="FA81" s="17">
        <f t="shared" si="399"/>
        <v>1793.331682</v>
      </c>
      <c r="FB81" s="17">
        <f t="shared" si="400"/>
        <v>1983.2216819999999</v>
      </c>
      <c r="FC81" s="17">
        <f t="shared" si="401"/>
        <v>2850.4652319999996</v>
      </c>
      <c r="FE81" s="17"/>
      <c r="FF81" s="17"/>
      <c r="FG81" s="17"/>
      <c r="FH81" s="17"/>
      <c r="FI81" s="17"/>
    </row>
    <row r="82" spans="1:165">
      <c r="A82" s="48">
        <v>2</v>
      </c>
      <c r="B82" s="19" t="s">
        <v>87</v>
      </c>
      <c r="C82" s="23">
        <v>18</v>
      </c>
      <c r="D82" s="24">
        <v>19</v>
      </c>
      <c r="E82" s="24">
        <v>20</v>
      </c>
      <c r="F82" s="24">
        <v>21</v>
      </c>
      <c r="G82" s="25">
        <v>33</v>
      </c>
      <c r="H82" s="26"/>
      <c r="I82" s="26">
        <f t="shared" si="387"/>
        <v>0</v>
      </c>
      <c r="J82" s="4">
        <f t="shared" si="408"/>
        <v>0</v>
      </c>
      <c r="K82" s="4">
        <f t="shared" si="409"/>
        <v>0</v>
      </c>
      <c r="L82" s="4">
        <f t="shared" si="410"/>
        <v>0</v>
      </c>
      <c r="M82" s="4">
        <f t="shared" si="411"/>
        <v>0</v>
      </c>
      <c r="N82" s="6">
        <f t="shared" si="412"/>
        <v>0</v>
      </c>
      <c r="O82" s="12">
        <v>0</v>
      </c>
      <c r="P82" s="4">
        <f>O82*1</f>
        <v>0</v>
      </c>
      <c r="Q82" s="4">
        <f t="shared" si="388"/>
        <v>0</v>
      </c>
      <c r="R82" s="4">
        <f t="shared" si="413"/>
        <v>0</v>
      </c>
      <c r="S82" s="4">
        <f t="shared" si="414"/>
        <v>0</v>
      </c>
      <c r="T82" s="4">
        <f t="shared" si="415"/>
        <v>0</v>
      </c>
      <c r="U82" s="4">
        <f t="shared" si="416"/>
        <v>0</v>
      </c>
      <c r="V82" s="7">
        <f t="shared" si="417"/>
        <v>0</v>
      </c>
      <c r="W82" s="156">
        <v>8.1999999999999993</v>
      </c>
      <c r="X82" s="4">
        <v>4.91</v>
      </c>
      <c r="Y82" s="4">
        <f t="shared" si="418"/>
        <v>40.262</v>
      </c>
      <c r="Z82" s="156">
        <v>15</v>
      </c>
      <c r="AA82" s="4">
        <v>4.91</v>
      </c>
      <c r="AB82" s="157">
        <f t="shared" si="419"/>
        <v>73.650000000000006</v>
      </c>
      <c r="AC82" s="12">
        <v>7.3</v>
      </c>
      <c r="AD82" s="4">
        <v>44.08</v>
      </c>
      <c r="AE82" s="4" t="e">
        <f>#REF!*AC82</f>
        <v>#REF!</v>
      </c>
      <c r="AF82" s="6">
        <f t="shared" si="420"/>
        <v>50.691999999999993</v>
      </c>
      <c r="AG82" s="7">
        <f t="shared" si="421"/>
        <v>321.78399999999999</v>
      </c>
      <c r="AH82" s="156"/>
      <c r="AI82" s="4">
        <v>0</v>
      </c>
      <c r="AJ82" s="4"/>
      <c r="AK82" s="4">
        <f t="shared" si="422"/>
        <v>0</v>
      </c>
      <c r="AL82" s="4">
        <v>0</v>
      </c>
      <c r="AM82" s="4">
        <v>0</v>
      </c>
      <c r="AN82" s="6">
        <f t="shared" si="423"/>
        <v>0</v>
      </c>
      <c r="AO82" s="196">
        <v>0</v>
      </c>
      <c r="AP82" s="4">
        <v>0</v>
      </c>
      <c r="AQ82" s="4">
        <f>AP82*1.193</f>
        <v>0</v>
      </c>
      <c r="AR82" s="6">
        <f t="shared" si="424"/>
        <v>0</v>
      </c>
      <c r="AS82" s="7">
        <f t="shared" si="425"/>
        <v>0</v>
      </c>
      <c r="AT82" s="156">
        <v>15</v>
      </c>
      <c r="AU82" s="4">
        <v>1.62</v>
      </c>
      <c r="AV82" s="4">
        <v>4.71</v>
      </c>
      <c r="AW82" s="4">
        <f t="shared" si="426"/>
        <v>24.3</v>
      </c>
      <c r="AX82" s="6">
        <f t="shared" si="427"/>
        <v>70.650000000000006</v>
      </c>
      <c r="AY82" s="12">
        <v>65</v>
      </c>
      <c r="AZ82" s="4">
        <v>1.1200000000000001</v>
      </c>
      <c r="BA82" s="4">
        <v>68.900000000000006</v>
      </c>
      <c r="BB82" s="4">
        <v>74.900000000000006</v>
      </c>
      <c r="BC82" s="4">
        <v>96.8</v>
      </c>
      <c r="BD82" s="4">
        <v>156.1</v>
      </c>
      <c r="BE82" s="4">
        <f t="shared" si="428"/>
        <v>2.4034999999999997</v>
      </c>
      <c r="BF82" s="4">
        <f t="shared" si="429"/>
        <v>72.800000000000011</v>
      </c>
      <c r="BG82" s="6">
        <f t="shared" si="430"/>
        <v>2.64385</v>
      </c>
      <c r="BH82" s="7">
        <f t="shared" si="431"/>
        <v>156.22749999999999</v>
      </c>
      <c r="BI82" s="27"/>
      <c r="BJ82" s="28"/>
      <c r="BK82" s="29"/>
      <c r="BL82" s="30"/>
      <c r="BM82" s="31"/>
      <c r="BN82" s="28"/>
      <c r="BO82" s="29"/>
      <c r="BP82" s="30"/>
      <c r="BQ82" s="31"/>
      <c r="BR82" s="28"/>
      <c r="BS82" s="29"/>
      <c r="BT82" s="30"/>
      <c r="BU82" s="31"/>
      <c r="BV82" s="28"/>
      <c r="BW82" s="29"/>
      <c r="BX82" s="30"/>
      <c r="BY82" s="31"/>
      <c r="BZ82" s="28"/>
      <c r="CA82" s="29"/>
      <c r="CB82" s="30"/>
      <c r="CD82" s="33">
        <f t="shared" si="432"/>
        <v>0</v>
      </c>
      <c r="CE82" s="17">
        <f t="shared" si="433"/>
        <v>0</v>
      </c>
      <c r="CF82" s="17">
        <f t="shared" si="434"/>
        <v>0</v>
      </c>
      <c r="CG82" s="17">
        <f t="shared" si="435"/>
        <v>0</v>
      </c>
      <c r="CH82" s="17">
        <f t="shared" si="436"/>
        <v>0</v>
      </c>
      <c r="CJ82" s="17">
        <f t="shared" si="437"/>
        <v>0</v>
      </c>
      <c r="CK82" s="17">
        <f t="shared" si="438"/>
        <v>0</v>
      </c>
      <c r="CL82" s="17">
        <f t="shared" si="439"/>
        <v>0</v>
      </c>
      <c r="CM82" s="17">
        <f t="shared" si="440"/>
        <v>0</v>
      </c>
      <c r="CN82" s="17">
        <f t="shared" si="441"/>
        <v>0</v>
      </c>
      <c r="CO82" s="17" t="e">
        <f>#REF!+AG82+AX82+AN82+BH82+#REF!+DP82</f>
        <v>#REF!</v>
      </c>
      <c r="CP82" s="17" t="e">
        <f>CO82*1.26</f>
        <v>#REF!</v>
      </c>
      <c r="CQ82" s="17">
        <f t="shared" si="389"/>
        <v>622.31149999999991</v>
      </c>
      <c r="CR82" s="17">
        <f t="shared" si="390"/>
        <v>631.68514999999991</v>
      </c>
      <c r="CS82" s="17">
        <f t="shared" si="391"/>
        <v>646.10614999999996</v>
      </c>
      <c r="CT82" s="17">
        <f t="shared" si="392"/>
        <v>698.74279999999987</v>
      </c>
      <c r="CU82" s="17">
        <f t="shared" si="393"/>
        <v>841.27034999999989</v>
      </c>
      <c r="CV82" s="17">
        <f t="shared" si="442"/>
        <v>985.12757984999985</v>
      </c>
      <c r="CW82" s="17">
        <f t="shared" si="394"/>
        <v>40.262</v>
      </c>
      <c r="CX82" s="17">
        <f t="shared" si="443"/>
        <v>0</v>
      </c>
      <c r="CY82" s="33"/>
      <c r="CZ82" s="33"/>
      <c r="DA82" s="17"/>
      <c r="DB82" s="17"/>
      <c r="DC82" s="17"/>
      <c r="DD82" s="15">
        <f t="shared" si="444"/>
        <v>100.04912791666665</v>
      </c>
      <c r="DE82" s="15">
        <f t="shared" si="445"/>
        <v>97.220294868421036</v>
      </c>
      <c r="DF82" s="15">
        <f t="shared" si="446"/>
        <v>94.674345124999974</v>
      </c>
      <c r="DG82" s="15">
        <f t="shared" si="447"/>
        <v>92.370866785714284</v>
      </c>
      <c r="DH82" s="15">
        <f t="shared" si="448"/>
        <v>75.61829704545454</v>
      </c>
      <c r="DI82" s="15"/>
      <c r="DJ82" s="15"/>
      <c r="DK82" s="15"/>
      <c r="DL82" s="15"/>
      <c r="DM82" s="15"/>
      <c r="DO82" s="17"/>
      <c r="DP82" s="17">
        <v>1.1000000000000001</v>
      </c>
      <c r="DQ82" s="32">
        <v>117.1</v>
      </c>
      <c r="DR82" s="32">
        <f t="shared" si="449"/>
        <v>110.05404070833332</v>
      </c>
      <c r="DS82" s="32">
        <f t="shared" si="450"/>
        <v>106.94232435526315</v>
      </c>
      <c r="DT82" s="32">
        <f t="shared" si="451"/>
        <v>104.14177963749998</v>
      </c>
      <c r="DU82" s="32">
        <f t="shared" si="452"/>
        <v>101.60795346428571</v>
      </c>
      <c r="DV82" s="32">
        <f t="shared" si="453"/>
        <v>83.180126749999999</v>
      </c>
      <c r="DW82" s="32">
        <v>87</v>
      </c>
      <c r="DX82" s="32">
        <f t="shared" si="454"/>
        <v>8704.2741287499975</v>
      </c>
      <c r="DY82" s="32">
        <f t="shared" si="455"/>
        <v>8458.1656535526308</v>
      </c>
      <c r="DZ82" s="32">
        <f t="shared" si="456"/>
        <v>8236.6680258749984</v>
      </c>
      <c r="EA82" s="32">
        <f t="shared" si="457"/>
        <v>8036.2654103571431</v>
      </c>
      <c r="EB82" s="32">
        <f t="shared" si="458"/>
        <v>6578.7918429545452</v>
      </c>
      <c r="ED82" s="15">
        <f t="shared" si="459"/>
        <v>1800.8843024999996</v>
      </c>
      <c r="EE82" s="15">
        <f t="shared" si="460"/>
        <v>1847.1856024999997</v>
      </c>
      <c r="EF82" s="15">
        <f t="shared" si="461"/>
        <v>1893.4869024999994</v>
      </c>
      <c r="EG82" s="15">
        <f t="shared" si="462"/>
        <v>1939.7882024999999</v>
      </c>
      <c r="EH82" s="15">
        <f t="shared" si="463"/>
        <v>2495.4038025</v>
      </c>
      <c r="EI82" s="34"/>
      <c r="EJ82" s="35">
        <f t="shared" si="464"/>
        <v>6552.3990187500003</v>
      </c>
      <c r="EK82" s="35">
        <f t="shared" si="465"/>
        <v>5245.4254392857147</v>
      </c>
      <c r="EL82" s="35"/>
      <c r="EM82" s="35"/>
      <c r="EN82" s="15">
        <f t="shared" si="395"/>
        <v>74.83486111111111</v>
      </c>
      <c r="EO82" s="15">
        <f t="shared" si="402"/>
        <v>84.539386842105259</v>
      </c>
      <c r="EP82" s="15">
        <f t="shared" si="403"/>
        <v>82.325517499999989</v>
      </c>
      <c r="EQ82" s="15">
        <f t="shared" si="404"/>
        <v>75.314931250000001</v>
      </c>
      <c r="ER82" s="15">
        <f t="shared" si="396"/>
        <v>60.292246428571431</v>
      </c>
      <c r="ES82" s="15"/>
      <c r="ET82" s="15">
        <f t="shared" si="405"/>
        <v>1347.0274999999999</v>
      </c>
      <c r="EU82" s="15">
        <f t="shared" si="406"/>
        <v>1606.2483499999998</v>
      </c>
      <c r="EV82" s="15">
        <f t="shared" si="407"/>
        <v>1646.5103499999998</v>
      </c>
      <c r="EW82" s="15">
        <f t="shared" si="466"/>
        <v>1807.55835</v>
      </c>
      <c r="EX82" s="15">
        <f t="shared" si="467"/>
        <v>2532.2743500000001</v>
      </c>
      <c r="EY82" s="17">
        <f t="shared" si="397"/>
        <v>1347.0274999999999</v>
      </c>
      <c r="EZ82" s="17">
        <f t="shared" si="398"/>
        <v>1396.6631499999999</v>
      </c>
      <c r="FA82" s="17">
        <f t="shared" si="399"/>
        <v>1451.3461499999999</v>
      </c>
      <c r="FB82" s="17">
        <f t="shared" si="400"/>
        <v>1665.0308</v>
      </c>
      <c r="FC82" s="17">
        <f t="shared" si="401"/>
        <v>2532.2743499999997</v>
      </c>
      <c r="FE82" s="17"/>
      <c r="FF82" s="17"/>
      <c r="FG82" s="17"/>
      <c r="FH82" s="17"/>
      <c r="FI82" s="17"/>
    </row>
    <row r="83" spans="1:165">
      <c r="A83" s="48">
        <v>3</v>
      </c>
      <c r="B83" s="19" t="s">
        <v>88</v>
      </c>
      <c r="C83" s="23">
        <v>18</v>
      </c>
      <c r="D83" s="24">
        <v>19</v>
      </c>
      <c r="E83" s="24">
        <v>20</v>
      </c>
      <c r="F83" s="24">
        <v>21</v>
      </c>
      <c r="G83" s="25">
        <v>33</v>
      </c>
      <c r="H83" s="26"/>
      <c r="I83" s="26">
        <f t="shared" si="387"/>
        <v>0</v>
      </c>
      <c r="J83" s="4">
        <f t="shared" si="408"/>
        <v>0</v>
      </c>
      <c r="K83" s="4">
        <f t="shared" si="409"/>
        <v>0</v>
      </c>
      <c r="L83" s="4">
        <f t="shared" si="410"/>
        <v>0</v>
      </c>
      <c r="M83" s="4">
        <f t="shared" si="411"/>
        <v>0</v>
      </c>
      <c r="N83" s="6">
        <f t="shared" si="412"/>
        <v>0</v>
      </c>
      <c r="O83" s="12">
        <v>0</v>
      </c>
      <c r="P83" s="4">
        <f>O83*1</f>
        <v>0</v>
      </c>
      <c r="Q83" s="4">
        <f t="shared" si="388"/>
        <v>0</v>
      </c>
      <c r="R83" s="4">
        <f t="shared" si="413"/>
        <v>0</v>
      </c>
      <c r="S83" s="4">
        <f t="shared" si="414"/>
        <v>0</v>
      </c>
      <c r="T83" s="4">
        <f t="shared" si="415"/>
        <v>0</v>
      </c>
      <c r="U83" s="4">
        <f t="shared" si="416"/>
        <v>0</v>
      </c>
      <c r="V83" s="7">
        <f t="shared" si="417"/>
        <v>0</v>
      </c>
      <c r="W83" s="156">
        <v>8.1999999999999993</v>
      </c>
      <c r="X83" s="4">
        <v>4.91</v>
      </c>
      <c r="Y83" s="4">
        <f t="shared" si="418"/>
        <v>40.262</v>
      </c>
      <c r="Z83" s="156">
        <v>15</v>
      </c>
      <c r="AA83" s="4">
        <v>4.91</v>
      </c>
      <c r="AB83" s="157">
        <f t="shared" si="419"/>
        <v>73.650000000000006</v>
      </c>
      <c r="AC83" s="12">
        <v>7.3</v>
      </c>
      <c r="AD83" s="4">
        <v>44.08</v>
      </c>
      <c r="AE83" s="4" t="e">
        <f>#REF!*AC83</f>
        <v>#REF!</v>
      </c>
      <c r="AF83" s="6">
        <f t="shared" si="420"/>
        <v>50.691999999999993</v>
      </c>
      <c r="AG83" s="7">
        <f t="shared" si="421"/>
        <v>321.78399999999999</v>
      </c>
      <c r="AH83" s="156"/>
      <c r="AI83" s="4">
        <v>0</v>
      </c>
      <c r="AJ83" s="4"/>
      <c r="AK83" s="4">
        <f t="shared" si="422"/>
        <v>0</v>
      </c>
      <c r="AL83" s="4"/>
      <c r="AM83" s="4">
        <v>82.85</v>
      </c>
      <c r="AN83" s="6">
        <f t="shared" si="423"/>
        <v>0</v>
      </c>
      <c r="AO83" s="159">
        <v>0.2</v>
      </c>
      <c r="AP83" s="4">
        <v>117.46</v>
      </c>
      <c r="AQ83" s="4">
        <v>228.28</v>
      </c>
      <c r="AR83" s="6">
        <f t="shared" si="424"/>
        <v>251.10800000000003</v>
      </c>
      <c r="AS83" s="7">
        <f t="shared" si="425"/>
        <v>45.656000000000006</v>
      </c>
      <c r="AT83" s="156">
        <v>15</v>
      </c>
      <c r="AU83" s="4">
        <v>1.62</v>
      </c>
      <c r="AV83" s="4">
        <v>4.71</v>
      </c>
      <c r="AW83" s="4">
        <f t="shared" si="426"/>
        <v>24.3</v>
      </c>
      <c r="AX83" s="6">
        <f t="shared" si="427"/>
        <v>70.650000000000006</v>
      </c>
      <c r="AY83" s="12">
        <v>65</v>
      </c>
      <c r="AZ83" s="4">
        <v>1.1200000000000001</v>
      </c>
      <c r="BA83" s="4">
        <v>74.599999999999994</v>
      </c>
      <c r="BB83" s="4">
        <v>84.8</v>
      </c>
      <c r="BC83" s="4">
        <v>109.5</v>
      </c>
      <c r="BD83" s="4">
        <v>156.1</v>
      </c>
      <c r="BE83" s="4">
        <f t="shared" si="428"/>
        <v>2.4034999999999997</v>
      </c>
      <c r="BF83" s="4">
        <f t="shared" si="429"/>
        <v>72.800000000000011</v>
      </c>
      <c r="BG83" s="6">
        <f t="shared" si="430"/>
        <v>2.64385</v>
      </c>
      <c r="BH83" s="7">
        <f t="shared" si="431"/>
        <v>156.22749999999999</v>
      </c>
      <c r="BI83" s="27"/>
      <c r="BJ83" s="28"/>
      <c r="BK83" s="29"/>
      <c r="BL83" s="30"/>
      <c r="BM83" s="31"/>
      <c r="BN83" s="28"/>
      <c r="BO83" s="29"/>
      <c r="BP83" s="30"/>
      <c r="BQ83" s="31"/>
      <c r="BR83" s="28"/>
      <c r="BS83" s="29"/>
      <c r="BT83" s="30"/>
      <c r="BU83" s="31"/>
      <c r="BV83" s="28"/>
      <c r="BW83" s="29"/>
      <c r="BX83" s="30"/>
      <c r="BY83" s="31"/>
      <c r="BZ83" s="28"/>
      <c r="CA83" s="29"/>
      <c r="CB83" s="30"/>
      <c r="CD83" s="33">
        <f t="shared" si="432"/>
        <v>228.28000000000003</v>
      </c>
      <c r="CE83" s="17">
        <f t="shared" si="433"/>
        <v>182.62400000000002</v>
      </c>
      <c r="CF83" s="17">
        <f t="shared" si="434"/>
        <v>136.96800000000002</v>
      </c>
      <c r="CG83" s="17">
        <f t="shared" si="435"/>
        <v>91.312000000000012</v>
      </c>
      <c r="CH83" s="17">
        <f t="shared" si="436"/>
        <v>45.656000000000006</v>
      </c>
      <c r="CJ83" s="17">
        <f t="shared" si="437"/>
        <v>2.5364444444444447</v>
      </c>
      <c r="CK83" s="17">
        <f t="shared" si="438"/>
        <v>2.4029473684210529</v>
      </c>
      <c r="CL83" s="17">
        <f t="shared" si="439"/>
        <v>2.2828000000000004</v>
      </c>
      <c r="CM83" s="17">
        <f t="shared" si="440"/>
        <v>2.1740952380952385</v>
      </c>
      <c r="CN83" s="17">
        <f t="shared" si="441"/>
        <v>1.3835151515151516</v>
      </c>
      <c r="CO83" s="17" t="e">
        <f>#REF!+AG83+AX83+AN83+BH83+#REF!+DP83</f>
        <v>#REF!</v>
      </c>
      <c r="CP83" s="17" t="e">
        <f>CO83*1.259</f>
        <v>#REF!</v>
      </c>
      <c r="CQ83" s="17">
        <f t="shared" si="389"/>
        <v>667.96749999999997</v>
      </c>
      <c r="CR83" s="17">
        <f t="shared" si="390"/>
        <v>691.04109999999991</v>
      </c>
      <c r="CS83" s="17">
        <f t="shared" si="391"/>
        <v>715.55679999999995</v>
      </c>
      <c r="CT83" s="17">
        <f t="shared" si="392"/>
        <v>774.92325000000005</v>
      </c>
      <c r="CU83" s="17">
        <f t="shared" si="393"/>
        <v>886.92634999999996</v>
      </c>
      <c r="CV83" s="17">
        <f t="shared" si="442"/>
        <v>1056.3292828499998</v>
      </c>
      <c r="CW83" s="17">
        <f t="shared" si="394"/>
        <v>40.262</v>
      </c>
      <c r="CX83" s="17">
        <f t="shared" si="443"/>
        <v>0</v>
      </c>
      <c r="CY83" s="33"/>
      <c r="CZ83" s="33"/>
      <c r="DA83" s="17"/>
      <c r="DB83" s="17"/>
      <c r="DC83" s="17"/>
      <c r="DD83" s="15">
        <f t="shared" si="444"/>
        <v>102.96603902777778</v>
      </c>
      <c r="DE83" s="15">
        <f t="shared" si="445"/>
        <v>99.983684342105249</v>
      </c>
      <c r="DF83" s="15">
        <f t="shared" si="446"/>
        <v>97.299565124999987</v>
      </c>
      <c r="DG83" s="15">
        <f t="shared" si="447"/>
        <v>94.871076309523801</v>
      </c>
      <c r="DH83" s="15">
        <f t="shared" si="448"/>
        <v>77.209339469696971</v>
      </c>
      <c r="DI83" s="15"/>
      <c r="DJ83" s="15"/>
      <c r="DK83" s="15"/>
      <c r="DL83" s="15"/>
      <c r="DM83" s="15"/>
      <c r="DO83" s="17"/>
      <c r="DP83" s="17">
        <v>5.9</v>
      </c>
      <c r="DQ83" s="32">
        <v>119.1</v>
      </c>
      <c r="DR83" s="32">
        <f t="shared" si="449"/>
        <v>607.499630263889</v>
      </c>
      <c r="DS83" s="32">
        <f t="shared" si="450"/>
        <v>589.90373761842102</v>
      </c>
      <c r="DT83" s="32">
        <f t="shared" si="451"/>
        <v>574.06743423749992</v>
      </c>
      <c r="DU83" s="32">
        <f t="shared" si="452"/>
        <v>559.73935022619048</v>
      </c>
      <c r="DV83" s="32">
        <f t="shared" si="453"/>
        <v>455.53510287121213</v>
      </c>
      <c r="DW83" s="32">
        <v>409</v>
      </c>
      <c r="DX83" s="32">
        <f t="shared" si="454"/>
        <v>42113.109962361115</v>
      </c>
      <c r="DY83" s="32">
        <f t="shared" si="455"/>
        <v>40893.326895921047</v>
      </c>
      <c r="DZ83" s="32">
        <f t="shared" si="456"/>
        <v>39795.522136124993</v>
      </c>
      <c r="EA83" s="32">
        <f t="shared" si="457"/>
        <v>38802.270210595234</v>
      </c>
      <c r="EB83" s="32">
        <f t="shared" si="458"/>
        <v>31578.619843106062</v>
      </c>
      <c r="ED83" s="15">
        <f t="shared" si="459"/>
        <v>1853.3887025000001</v>
      </c>
      <c r="EE83" s="15">
        <f t="shared" si="460"/>
        <v>1899.6900024999998</v>
      </c>
      <c r="EF83" s="15">
        <f t="shared" si="461"/>
        <v>1945.9913024999996</v>
      </c>
      <c r="EG83" s="15">
        <f t="shared" si="462"/>
        <v>1992.2926024999997</v>
      </c>
      <c r="EH83" s="15">
        <f t="shared" si="463"/>
        <v>2547.9082025000002</v>
      </c>
      <c r="EI83" s="34"/>
      <c r="EJ83" s="35">
        <f t="shared" si="464"/>
        <v>31581.861214583332</v>
      </c>
      <c r="EK83" s="35">
        <f t="shared" si="465"/>
        <v>25104.13126547619</v>
      </c>
      <c r="EL83" s="35"/>
      <c r="EM83" s="35"/>
      <c r="EN83" s="15">
        <f t="shared" si="395"/>
        <v>77.371305555555551</v>
      </c>
      <c r="EO83" s="15">
        <f t="shared" si="402"/>
        <v>86.942334210526312</v>
      </c>
      <c r="EP83" s="15">
        <f t="shared" si="403"/>
        <v>84.608317499999998</v>
      </c>
      <c r="EQ83" s="15">
        <f t="shared" si="404"/>
        <v>77.217264583333332</v>
      </c>
      <c r="ER83" s="15">
        <f t="shared" si="396"/>
        <v>61.379294047619048</v>
      </c>
      <c r="ES83" s="15"/>
      <c r="ET83" s="15">
        <f t="shared" si="405"/>
        <v>1392.6834999999999</v>
      </c>
      <c r="EU83" s="15">
        <f t="shared" si="406"/>
        <v>1651.90435</v>
      </c>
      <c r="EV83" s="15">
        <f t="shared" si="407"/>
        <v>1692.16635</v>
      </c>
      <c r="EW83" s="15">
        <f t="shared" si="466"/>
        <v>1853.21435</v>
      </c>
      <c r="EX83" s="15">
        <f t="shared" si="467"/>
        <v>2577.9303500000001</v>
      </c>
      <c r="EY83" s="17">
        <f t="shared" si="397"/>
        <v>1392.6834999999999</v>
      </c>
      <c r="EZ83" s="17">
        <f t="shared" si="398"/>
        <v>1456.0191</v>
      </c>
      <c r="FA83" s="17">
        <f t="shared" si="399"/>
        <v>1520.7968000000001</v>
      </c>
      <c r="FB83" s="17">
        <f t="shared" si="400"/>
        <v>1741.2112500000001</v>
      </c>
      <c r="FC83" s="17">
        <f t="shared" si="401"/>
        <v>2577.9303499999996</v>
      </c>
      <c r="FE83" s="17"/>
      <c r="FF83" s="17"/>
      <c r="FG83" s="17"/>
      <c r="FH83" s="17"/>
      <c r="FI83" s="17"/>
    </row>
    <row r="84" spans="1:165">
      <c r="A84" s="48">
        <v>4</v>
      </c>
      <c r="B84" s="19" t="s">
        <v>89</v>
      </c>
      <c r="C84" s="23">
        <v>18</v>
      </c>
      <c r="D84" s="24">
        <v>19</v>
      </c>
      <c r="E84" s="24">
        <v>20</v>
      </c>
      <c r="F84" s="24">
        <v>21</v>
      </c>
      <c r="G84" s="25">
        <v>33</v>
      </c>
      <c r="H84" s="26">
        <v>11.68</v>
      </c>
      <c r="I84" s="26">
        <f t="shared" si="387"/>
        <v>12.848000000000001</v>
      </c>
      <c r="J84" s="4">
        <f t="shared" si="408"/>
        <v>231.26400000000001</v>
      </c>
      <c r="K84" s="4">
        <f t="shared" si="409"/>
        <v>244.11200000000002</v>
      </c>
      <c r="L84" s="4">
        <f t="shared" si="410"/>
        <v>256.96000000000004</v>
      </c>
      <c r="M84" s="4">
        <f t="shared" si="411"/>
        <v>269.80799999999999</v>
      </c>
      <c r="N84" s="6">
        <f t="shared" si="412"/>
        <v>423.98400000000004</v>
      </c>
      <c r="O84" s="154">
        <v>1.43E-2</v>
      </c>
      <c r="P84" s="4">
        <v>1720.44</v>
      </c>
      <c r="Q84" s="4">
        <f t="shared" si="388"/>
        <v>1961.3016</v>
      </c>
      <c r="R84" s="4">
        <f t="shared" si="413"/>
        <v>442.84125600000004</v>
      </c>
      <c r="S84" s="4">
        <f t="shared" si="414"/>
        <v>467.44354800000002</v>
      </c>
      <c r="T84" s="4">
        <f t="shared" si="415"/>
        <v>492.04584000000006</v>
      </c>
      <c r="U84" s="4">
        <f t="shared" si="416"/>
        <v>516.64813200000003</v>
      </c>
      <c r="V84" s="7">
        <f t="shared" si="417"/>
        <v>811.8756360000001</v>
      </c>
      <c r="W84" s="156">
        <v>8.1999999999999993</v>
      </c>
      <c r="X84" s="4">
        <v>4.91</v>
      </c>
      <c r="Y84" s="4">
        <f t="shared" si="418"/>
        <v>40.262</v>
      </c>
      <c r="Z84" s="156">
        <v>15</v>
      </c>
      <c r="AA84" s="4">
        <v>4.91</v>
      </c>
      <c r="AB84" s="157">
        <f t="shared" si="419"/>
        <v>73.650000000000006</v>
      </c>
      <c r="AC84" s="12">
        <v>9.1</v>
      </c>
      <c r="AD84" s="4">
        <v>44.08</v>
      </c>
      <c r="AE84" s="4" t="e">
        <f>#REF!*AC84</f>
        <v>#REF!</v>
      </c>
      <c r="AF84" s="6">
        <f t="shared" si="420"/>
        <v>50.691999999999993</v>
      </c>
      <c r="AG84" s="7">
        <f t="shared" si="421"/>
        <v>401.12799999999999</v>
      </c>
      <c r="AH84" s="156">
        <v>9.1</v>
      </c>
      <c r="AI84" s="4">
        <v>10.23</v>
      </c>
      <c r="AJ84" s="4">
        <v>23.17</v>
      </c>
      <c r="AK84" s="4">
        <f t="shared" si="422"/>
        <v>93.093000000000004</v>
      </c>
      <c r="AL84" s="4"/>
      <c r="AM84" s="4">
        <v>82.85</v>
      </c>
      <c r="AN84" s="6">
        <f t="shared" si="423"/>
        <v>210.84700000000001</v>
      </c>
      <c r="AO84" s="159">
        <v>0.25</v>
      </c>
      <c r="AP84" s="4">
        <v>117.46</v>
      </c>
      <c r="AQ84" s="4">
        <v>190.57</v>
      </c>
      <c r="AR84" s="6">
        <f t="shared" si="424"/>
        <v>209.62700000000001</v>
      </c>
      <c r="AS84" s="7">
        <f t="shared" si="425"/>
        <v>47.642499999999998</v>
      </c>
      <c r="AT84" s="156">
        <v>15</v>
      </c>
      <c r="AU84" s="4">
        <v>1.62</v>
      </c>
      <c r="AV84" s="4">
        <v>4.71</v>
      </c>
      <c r="AW84" s="4">
        <f t="shared" si="426"/>
        <v>24.3</v>
      </c>
      <c r="AX84" s="6">
        <f t="shared" si="427"/>
        <v>70.650000000000006</v>
      </c>
      <c r="AY84" s="12">
        <v>65</v>
      </c>
      <c r="AZ84" s="4">
        <v>1.1200000000000001</v>
      </c>
      <c r="BA84" s="4">
        <v>68.900000000000006</v>
      </c>
      <c r="BB84" s="4">
        <v>84.8</v>
      </c>
      <c r="BC84" s="4">
        <v>96.8</v>
      </c>
      <c r="BD84" s="4">
        <v>121</v>
      </c>
      <c r="BE84" s="4">
        <f t="shared" si="428"/>
        <v>2.4034999999999997</v>
      </c>
      <c r="BF84" s="4">
        <f t="shared" si="429"/>
        <v>72.800000000000011</v>
      </c>
      <c r="BG84" s="6">
        <f t="shared" si="430"/>
        <v>2.64385</v>
      </c>
      <c r="BH84" s="7">
        <f t="shared" si="431"/>
        <v>156.22749999999999</v>
      </c>
      <c r="BI84" s="27"/>
      <c r="BJ84" s="28"/>
      <c r="BK84" s="29"/>
      <c r="BL84" s="30"/>
      <c r="BM84" s="31"/>
      <c r="BN84" s="28"/>
      <c r="BO84" s="29"/>
      <c r="BP84" s="30"/>
      <c r="BQ84" s="31"/>
      <c r="BR84" s="28"/>
      <c r="BS84" s="29"/>
      <c r="BT84" s="30"/>
      <c r="BU84" s="31"/>
      <c r="BV84" s="28"/>
      <c r="BW84" s="29"/>
      <c r="BX84" s="30"/>
      <c r="BY84" s="31"/>
      <c r="BZ84" s="28"/>
      <c r="CA84" s="29"/>
      <c r="CB84" s="30"/>
      <c r="CD84" s="33">
        <f t="shared" si="432"/>
        <v>238.21249999999998</v>
      </c>
      <c r="CE84" s="17">
        <f t="shared" si="433"/>
        <v>190.57</v>
      </c>
      <c r="CF84" s="17">
        <f t="shared" si="434"/>
        <v>142.92750000000001</v>
      </c>
      <c r="CG84" s="17">
        <f t="shared" si="435"/>
        <v>95.284999999999997</v>
      </c>
      <c r="CH84" s="17">
        <f t="shared" si="436"/>
        <v>47.642499999999998</v>
      </c>
      <c r="CJ84" s="17">
        <f t="shared" si="437"/>
        <v>2.6468055555555554</v>
      </c>
      <c r="CK84" s="17">
        <f t="shared" si="438"/>
        <v>2.5074999999999998</v>
      </c>
      <c r="CL84" s="17">
        <f t="shared" si="439"/>
        <v>2.3821250000000003</v>
      </c>
      <c r="CM84" s="17">
        <f t="shared" si="440"/>
        <v>2.2686904761904763</v>
      </c>
      <c r="CN84" s="17">
        <f t="shared" si="441"/>
        <v>1.4437121212121211</v>
      </c>
      <c r="CO84" s="17" t="e">
        <f>#REF!+AG84+AX84+AN84+BH84+#REF!+DP84</f>
        <v>#REF!</v>
      </c>
      <c r="CP84" s="17" t="e">
        <f>CO84*1.259</f>
        <v>#REF!</v>
      </c>
      <c r="CQ84" s="17">
        <f t="shared" si="389"/>
        <v>960.14499999999998</v>
      </c>
      <c r="CR84" s="17">
        <f t="shared" si="390"/>
        <v>969.51864999999998</v>
      </c>
      <c r="CS84" s="17">
        <f t="shared" si="391"/>
        <v>1007.7343</v>
      </c>
      <c r="CT84" s="17">
        <f t="shared" si="392"/>
        <v>1036.5762999999999</v>
      </c>
      <c r="CU84" s="17">
        <f t="shared" si="393"/>
        <v>1094.741</v>
      </c>
      <c r="CV84" s="17">
        <f t="shared" si="442"/>
        <v>1292.8891209999999</v>
      </c>
      <c r="CW84" s="17">
        <f t="shared" si="394"/>
        <v>40.262</v>
      </c>
      <c r="CX84" s="17">
        <f t="shared" si="443"/>
        <v>24.602292000000002</v>
      </c>
      <c r="CY84" s="33"/>
      <c r="CZ84" s="33"/>
      <c r="DA84" s="17"/>
      <c r="DB84" s="17"/>
      <c r="DC84" s="17"/>
      <c r="DD84" s="15">
        <f t="shared" si="444"/>
        <v>116.2430861111111</v>
      </c>
      <c r="DE84" s="15">
        <f t="shared" si="445"/>
        <v>112.56193947368421</v>
      </c>
      <c r="DF84" s="15">
        <f t="shared" si="446"/>
        <v>109.24890749999999</v>
      </c>
      <c r="DG84" s="15">
        <f t="shared" si="447"/>
        <v>106.25140238095237</v>
      </c>
      <c r="DH84" s="15">
        <f t="shared" si="448"/>
        <v>84.451365151515134</v>
      </c>
      <c r="DI84" s="15"/>
      <c r="DJ84" s="15"/>
      <c r="DK84" s="15"/>
      <c r="DL84" s="15"/>
      <c r="DM84" s="15"/>
      <c r="DO84" s="17"/>
      <c r="DP84" s="17">
        <v>13.9</v>
      </c>
      <c r="DQ84" s="32">
        <v>118.1</v>
      </c>
      <c r="DR84" s="32">
        <f t="shared" si="449"/>
        <v>1615.7788969444443</v>
      </c>
      <c r="DS84" s="32">
        <f t="shared" si="450"/>
        <v>1564.6109586842106</v>
      </c>
      <c r="DT84" s="32">
        <f t="shared" si="451"/>
        <v>1518.5598142499998</v>
      </c>
      <c r="DU84" s="32">
        <f t="shared" si="452"/>
        <v>1476.894493095238</v>
      </c>
      <c r="DV84" s="32">
        <f t="shared" si="453"/>
        <v>1173.8739756060604</v>
      </c>
      <c r="DW84" s="32">
        <v>793</v>
      </c>
      <c r="DX84" s="32">
        <f t="shared" si="454"/>
        <v>92180.767286111106</v>
      </c>
      <c r="DY84" s="32">
        <f t="shared" si="455"/>
        <v>89261.618002631571</v>
      </c>
      <c r="DZ84" s="32">
        <f t="shared" si="456"/>
        <v>86634.383647499984</v>
      </c>
      <c r="EA84" s="32">
        <f t="shared" si="457"/>
        <v>84257.362088095237</v>
      </c>
      <c r="EB84" s="32">
        <f t="shared" si="458"/>
        <v>66969.932565151496</v>
      </c>
      <c r="ED84" s="15">
        <f t="shared" si="459"/>
        <v>2092.3755499999997</v>
      </c>
      <c r="EE84" s="15">
        <f t="shared" si="460"/>
        <v>2138.6768499999998</v>
      </c>
      <c r="EF84" s="15">
        <f t="shared" si="461"/>
        <v>2184.9781499999999</v>
      </c>
      <c r="EG84" s="15">
        <f t="shared" si="462"/>
        <v>2231.27945</v>
      </c>
      <c r="EH84" s="15">
        <f t="shared" si="463"/>
        <v>2786.8950499999996</v>
      </c>
      <c r="EI84" s="34"/>
      <c r="EJ84" s="35">
        <f t="shared" si="464"/>
        <v>68099.833208333323</v>
      </c>
      <c r="EK84" s="35">
        <f t="shared" si="465"/>
        <v>52597.518690476194</v>
      </c>
      <c r="EL84" s="35"/>
      <c r="EM84" s="35"/>
      <c r="EN84" s="15">
        <f t="shared" si="395"/>
        <v>93.603388888888887</v>
      </c>
      <c r="EO84" s="15">
        <f t="shared" si="402"/>
        <v>97.879947368421057</v>
      </c>
      <c r="EP84" s="15">
        <f t="shared" si="403"/>
        <v>94.999049999999997</v>
      </c>
      <c r="EQ84" s="15">
        <f t="shared" si="404"/>
        <v>85.876208333333324</v>
      </c>
      <c r="ER84" s="15">
        <f t="shared" si="396"/>
        <v>66.327261904761912</v>
      </c>
      <c r="ES84" s="15"/>
      <c r="ET84" s="15">
        <f t="shared" si="405"/>
        <v>1684.8609999999999</v>
      </c>
      <c r="EU84" s="15">
        <f t="shared" si="406"/>
        <v>1859.7190000000001</v>
      </c>
      <c r="EV84" s="15">
        <f t="shared" si="407"/>
        <v>1899.981</v>
      </c>
      <c r="EW84" s="15">
        <f t="shared" si="466"/>
        <v>2061.0289999999995</v>
      </c>
      <c r="EX84" s="15">
        <f t="shared" si="467"/>
        <v>2785.7450000000003</v>
      </c>
      <c r="EY84" s="17">
        <f t="shared" si="397"/>
        <v>1684.8609999999999</v>
      </c>
      <c r="EZ84" s="17">
        <f t="shared" si="398"/>
        <v>1734.49665</v>
      </c>
      <c r="FA84" s="17">
        <f t="shared" si="399"/>
        <v>1812.9742999999999</v>
      </c>
      <c r="FB84" s="17">
        <f t="shared" si="400"/>
        <v>2002.8643</v>
      </c>
      <c r="FC84" s="17">
        <f t="shared" si="401"/>
        <v>2785.7449999999999</v>
      </c>
      <c r="FE84" s="17"/>
      <c r="FF84" s="17"/>
      <c r="FG84" s="17"/>
      <c r="FH84" s="17"/>
      <c r="FI84" s="17"/>
    </row>
    <row r="85" spans="1:165">
      <c r="A85" s="48">
        <v>5</v>
      </c>
      <c r="B85" s="19" t="s">
        <v>90</v>
      </c>
      <c r="C85" s="23">
        <v>18</v>
      </c>
      <c r="D85" s="24">
        <v>19</v>
      </c>
      <c r="E85" s="24">
        <v>20</v>
      </c>
      <c r="F85" s="24">
        <v>21</v>
      </c>
      <c r="G85" s="25">
        <v>33</v>
      </c>
      <c r="H85" s="26"/>
      <c r="I85" s="26">
        <f t="shared" si="387"/>
        <v>0</v>
      </c>
      <c r="J85" s="4">
        <f t="shared" si="408"/>
        <v>0</v>
      </c>
      <c r="K85" s="4">
        <f t="shared" si="409"/>
        <v>0</v>
      </c>
      <c r="L85" s="4">
        <f t="shared" si="410"/>
        <v>0</v>
      </c>
      <c r="M85" s="4">
        <f t="shared" si="411"/>
        <v>0</v>
      </c>
      <c r="N85" s="6">
        <f t="shared" si="412"/>
        <v>0</v>
      </c>
      <c r="O85" s="12">
        <v>0</v>
      </c>
      <c r="P85" s="4">
        <f>O85*1</f>
        <v>0</v>
      </c>
      <c r="Q85" s="4">
        <f t="shared" si="388"/>
        <v>0</v>
      </c>
      <c r="R85" s="4">
        <f t="shared" si="413"/>
        <v>0</v>
      </c>
      <c r="S85" s="4">
        <f t="shared" si="414"/>
        <v>0</v>
      </c>
      <c r="T85" s="4">
        <f t="shared" si="415"/>
        <v>0</v>
      </c>
      <c r="U85" s="4">
        <f t="shared" si="416"/>
        <v>0</v>
      </c>
      <c r="V85" s="7">
        <f t="shared" si="417"/>
        <v>0</v>
      </c>
      <c r="W85" s="156">
        <v>8.1999999999999993</v>
      </c>
      <c r="X85" s="4">
        <v>4.91</v>
      </c>
      <c r="Y85" s="4">
        <f t="shared" si="418"/>
        <v>40.262</v>
      </c>
      <c r="Z85" s="156">
        <v>15</v>
      </c>
      <c r="AA85" s="4">
        <v>4.91</v>
      </c>
      <c r="AB85" s="157">
        <f t="shared" si="419"/>
        <v>73.650000000000006</v>
      </c>
      <c r="AC85" s="12">
        <v>7.3</v>
      </c>
      <c r="AD85" s="4">
        <v>44.08</v>
      </c>
      <c r="AE85" s="4" t="e">
        <f>#REF!*AC85</f>
        <v>#REF!</v>
      </c>
      <c r="AF85" s="6">
        <f t="shared" si="420"/>
        <v>50.691999999999993</v>
      </c>
      <c r="AG85" s="7">
        <f t="shared" si="421"/>
        <v>321.78399999999999</v>
      </c>
      <c r="AH85" s="156"/>
      <c r="AI85" s="4">
        <v>0</v>
      </c>
      <c r="AJ85" s="4"/>
      <c r="AK85" s="4">
        <f t="shared" si="422"/>
        <v>0</v>
      </c>
      <c r="AL85" s="4"/>
      <c r="AM85" s="4">
        <v>82.85</v>
      </c>
      <c r="AN85" s="6">
        <f t="shared" si="423"/>
        <v>0</v>
      </c>
      <c r="AO85" s="159">
        <v>0.1583</v>
      </c>
      <c r="AP85" s="4">
        <v>0</v>
      </c>
      <c r="AQ85" s="4">
        <v>277.93</v>
      </c>
      <c r="AR85" s="6">
        <f t="shared" si="424"/>
        <v>305.72300000000001</v>
      </c>
      <c r="AS85" s="7">
        <f t="shared" si="425"/>
        <v>43.996319</v>
      </c>
      <c r="AT85" s="156">
        <v>15</v>
      </c>
      <c r="AU85" s="4">
        <v>1.62</v>
      </c>
      <c r="AV85" s="4">
        <v>4.71</v>
      </c>
      <c r="AW85" s="4">
        <f t="shared" si="426"/>
        <v>24.3</v>
      </c>
      <c r="AX85" s="6">
        <f t="shared" si="427"/>
        <v>70.650000000000006</v>
      </c>
      <c r="AY85" s="12">
        <v>65</v>
      </c>
      <c r="AZ85" s="4">
        <v>1.1200000000000001</v>
      </c>
      <c r="BA85" s="4">
        <v>68.900000000000006</v>
      </c>
      <c r="BB85" s="4">
        <v>74.900000000000006</v>
      </c>
      <c r="BC85" s="4">
        <v>96.8</v>
      </c>
      <c r="BD85" s="4">
        <v>156.1</v>
      </c>
      <c r="BE85" s="4">
        <f t="shared" si="428"/>
        <v>2.4034999999999997</v>
      </c>
      <c r="BF85" s="4">
        <f t="shared" si="429"/>
        <v>72.800000000000011</v>
      </c>
      <c r="BG85" s="6">
        <f t="shared" si="430"/>
        <v>2.64385</v>
      </c>
      <c r="BH85" s="7">
        <f t="shared" si="431"/>
        <v>156.22749999999999</v>
      </c>
      <c r="BI85" s="27"/>
      <c r="BJ85" s="28"/>
      <c r="BK85" s="29"/>
      <c r="BL85" s="30"/>
      <c r="BM85" s="31"/>
      <c r="BN85" s="28"/>
      <c r="BO85" s="29"/>
      <c r="BP85" s="30"/>
      <c r="BQ85" s="31"/>
      <c r="BR85" s="28"/>
      <c r="BS85" s="29"/>
      <c r="BT85" s="30"/>
      <c r="BU85" s="31"/>
      <c r="BV85" s="28"/>
      <c r="BW85" s="29"/>
      <c r="BX85" s="30"/>
      <c r="BY85" s="31"/>
      <c r="BZ85" s="28"/>
      <c r="CA85" s="29"/>
      <c r="CB85" s="30"/>
      <c r="CD85" s="33">
        <f t="shared" si="432"/>
        <v>219.981595</v>
      </c>
      <c r="CE85" s="17">
        <f t="shared" si="433"/>
        <v>175.985276</v>
      </c>
      <c r="CF85" s="17">
        <f t="shared" si="434"/>
        <v>131.988957</v>
      </c>
      <c r="CG85" s="17">
        <f t="shared" si="435"/>
        <v>87.992637999999999</v>
      </c>
      <c r="CH85" s="17">
        <f t="shared" si="436"/>
        <v>43.996319</v>
      </c>
      <c r="CJ85" s="17">
        <f t="shared" si="437"/>
        <v>2.4442399444444445</v>
      </c>
      <c r="CK85" s="17">
        <f t="shared" si="438"/>
        <v>2.3155957368421052</v>
      </c>
      <c r="CL85" s="17">
        <f t="shared" si="439"/>
        <v>2.1998159500000001</v>
      </c>
      <c r="CM85" s="17">
        <f t="shared" si="440"/>
        <v>2.0950628095238093</v>
      </c>
      <c r="CN85" s="17">
        <f t="shared" si="441"/>
        <v>1.333221787878788</v>
      </c>
      <c r="CO85" s="17" t="e">
        <f>#REF!+AG85+AX85+AN85+BH85+#REF!+DP85</f>
        <v>#REF!</v>
      </c>
      <c r="CP85" s="17" t="e">
        <f>CO85*1.259</f>
        <v>#REF!</v>
      </c>
      <c r="CQ85" s="17">
        <f t="shared" si="389"/>
        <v>666.30781899999988</v>
      </c>
      <c r="CR85" s="17">
        <f t="shared" si="390"/>
        <v>675.68146899999988</v>
      </c>
      <c r="CS85" s="17">
        <f t="shared" si="391"/>
        <v>690.10246899999993</v>
      </c>
      <c r="CT85" s="17">
        <f t="shared" si="392"/>
        <v>742.73911899999985</v>
      </c>
      <c r="CU85" s="17">
        <f t="shared" si="393"/>
        <v>885.26666899999987</v>
      </c>
      <c r="CV85" s="17">
        <f t="shared" si="442"/>
        <v>1045.4999360889999</v>
      </c>
      <c r="CW85" s="17">
        <f t="shared" si="394"/>
        <v>40.262</v>
      </c>
      <c r="CX85" s="17">
        <f t="shared" si="443"/>
        <v>0</v>
      </c>
      <c r="CY85" s="33"/>
      <c r="CZ85" s="33"/>
      <c r="DA85" s="17"/>
      <c r="DB85" s="17"/>
      <c r="DC85" s="17"/>
      <c r="DD85" s="15">
        <f t="shared" si="444"/>
        <v>102.86000385277777</v>
      </c>
      <c r="DE85" s="15">
        <f t="shared" si="445"/>
        <v>99.883229965789454</v>
      </c>
      <c r="DF85" s="15">
        <f t="shared" si="446"/>
        <v>97.204133467499986</v>
      </c>
      <c r="DG85" s="15">
        <f t="shared" si="447"/>
        <v>94.780189016666654</v>
      </c>
      <c r="DH85" s="15">
        <f t="shared" si="448"/>
        <v>77.151502101515135</v>
      </c>
      <c r="DI85" s="15"/>
      <c r="DJ85" s="15"/>
      <c r="DK85" s="15"/>
      <c r="DL85" s="15"/>
      <c r="DM85" s="15"/>
      <c r="DO85" s="17"/>
      <c r="DP85" s="17">
        <v>1.6</v>
      </c>
      <c r="DQ85" s="32">
        <v>118.1</v>
      </c>
      <c r="DR85" s="32">
        <f t="shared" si="449"/>
        <v>164.57600616444444</v>
      </c>
      <c r="DS85" s="32">
        <f t="shared" si="450"/>
        <v>159.81316794526313</v>
      </c>
      <c r="DT85" s="32">
        <f t="shared" si="451"/>
        <v>155.526613548</v>
      </c>
      <c r="DU85" s="32">
        <f t="shared" si="452"/>
        <v>151.64830242666665</v>
      </c>
      <c r="DV85" s="32">
        <f t="shared" si="453"/>
        <v>123.44240336242422</v>
      </c>
      <c r="DW85" s="32">
        <v>118</v>
      </c>
      <c r="DX85" s="32">
        <f t="shared" si="454"/>
        <v>12137.480454627776</v>
      </c>
      <c r="DY85" s="32">
        <f t="shared" si="455"/>
        <v>11786.221135963155</v>
      </c>
      <c r="DZ85" s="32">
        <f t="shared" si="456"/>
        <v>11470.087749164999</v>
      </c>
      <c r="EA85" s="32">
        <f t="shared" si="457"/>
        <v>11184.062303966664</v>
      </c>
      <c r="EB85" s="32">
        <f t="shared" si="458"/>
        <v>9103.8772479787858</v>
      </c>
      <c r="ED85" s="15">
        <f t="shared" si="459"/>
        <v>1851.4800693499997</v>
      </c>
      <c r="EE85" s="15">
        <f t="shared" si="460"/>
        <v>1897.7813693499995</v>
      </c>
      <c r="EF85" s="15">
        <f t="shared" si="461"/>
        <v>1944.0826693499998</v>
      </c>
      <c r="EG85" s="15">
        <f t="shared" si="462"/>
        <v>1990.3839693499997</v>
      </c>
      <c r="EH85" s="15">
        <f t="shared" si="463"/>
        <v>2545.9995693499995</v>
      </c>
      <c r="EI85" s="34"/>
      <c r="EJ85" s="35">
        <f t="shared" si="464"/>
        <v>9103.4771225833319</v>
      </c>
      <c r="EK85" s="35">
        <f t="shared" si="465"/>
        <v>7238.0937843333331</v>
      </c>
      <c r="EL85" s="35"/>
      <c r="EM85" s="35"/>
      <c r="EN85" s="15">
        <f t="shared" si="395"/>
        <v>77.279101055555543</v>
      </c>
      <c r="EO85" s="15">
        <f t="shared" si="402"/>
        <v>86.854982578947357</v>
      </c>
      <c r="EP85" s="15">
        <f t="shared" si="403"/>
        <v>84.525333449999991</v>
      </c>
      <c r="EQ85" s="15">
        <f t="shared" si="404"/>
        <v>77.148111208333319</v>
      </c>
      <c r="ER85" s="15">
        <f t="shared" si="396"/>
        <v>61.339777833333329</v>
      </c>
      <c r="ES85" s="15"/>
      <c r="ET85" s="15">
        <f t="shared" si="405"/>
        <v>1391.0238189999998</v>
      </c>
      <c r="EU85" s="15">
        <f t="shared" si="406"/>
        <v>1650.2446689999997</v>
      </c>
      <c r="EV85" s="15">
        <f t="shared" si="407"/>
        <v>1690.5066689999999</v>
      </c>
      <c r="EW85" s="15">
        <f t="shared" si="466"/>
        <v>1851.5546689999996</v>
      </c>
      <c r="EX85" s="15">
        <f t="shared" si="467"/>
        <v>2576.270669</v>
      </c>
      <c r="EY85" s="17">
        <f t="shared" si="397"/>
        <v>1391.0238189999998</v>
      </c>
      <c r="EZ85" s="17">
        <f t="shared" si="398"/>
        <v>1440.6594689999999</v>
      </c>
      <c r="FA85" s="17">
        <f t="shared" si="399"/>
        <v>1495.3424689999999</v>
      </c>
      <c r="FB85" s="17">
        <f t="shared" si="400"/>
        <v>1709.0271189999999</v>
      </c>
      <c r="FC85" s="17">
        <f t="shared" si="401"/>
        <v>2576.2706689999995</v>
      </c>
      <c r="FE85" s="17"/>
      <c r="FF85" s="17"/>
      <c r="FG85" s="17"/>
      <c r="FH85" s="17"/>
      <c r="FI85" s="17"/>
    </row>
    <row r="86" spans="1:165">
      <c r="A86" s="48">
        <v>6</v>
      </c>
      <c r="B86" s="19" t="s">
        <v>91</v>
      </c>
      <c r="C86" s="23">
        <v>18</v>
      </c>
      <c r="D86" s="24">
        <v>19</v>
      </c>
      <c r="E86" s="24">
        <v>20</v>
      </c>
      <c r="F86" s="24">
        <v>21</v>
      </c>
      <c r="G86" s="25">
        <v>33</v>
      </c>
      <c r="H86" s="26"/>
      <c r="I86" s="26">
        <f t="shared" si="387"/>
        <v>0</v>
      </c>
      <c r="J86" s="4">
        <f t="shared" si="408"/>
        <v>0</v>
      </c>
      <c r="K86" s="4">
        <f t="shared" si="409"/>
        <v>0</v>
      </c>
      <c r="L86" s="4">
        <f t="shared" si="410"/>
        <v>0</v>
      </c>
      <c r="M86" s="4">
        <f t="shared" si="411"/>
        <v>0</v>
      </c>
      <c r="N86" s="6">
        <f t="shared" si="412"/>
        <v>0</v>
      </c>
      <c r="O86" s="12">
        <v>0</v>
      </c>
      <c r="P86" s="4">
        <f>O86*1</f>
        <v>0</v>
      </c>
      <c r="Q86" s="4">
        <f t="shared" si="388"/>
        <v>0</v>
      </c>
      <c r="R86" s="4">
        <f t="shared" si="413"/>
        <v>0</v>
      </c>
      <c r="S86" s="4">
        <f t="shared" si="414"/>
        <v>0</v>
      </c>
      <c r="T86" s="4">
        <f t="shared" si="415"/>
        <v>0</v>
      </c>
      <c r="U86" s="4">
        <f t="shared" si="416"/>
        <v>0</v>
      </c>
      <c r="V86" s="7">
        <f t="shared" si="417"/>
        <v>0</v>
      </c>
      <c r="W86" s="156">
        <v>8.1999999999999993</v>
      </c>
      <c r="X86" s="4">
        <v>4.91</v>
      </c>
      <c r="Y86" s="4">
        <f t="shared" si="418"/>
        <v>40.262</v>
      </c>
      <c r="Z86" s="156">
        <v>15</v>
      </c>
      <c r="AA86" s="4">
        <v>4.91</v>
      </c>
      <c r="AB86" s="157">
        <f t="shared" si="419"/>
        <v>73.650000000000006</v>
      </c>
      <c r="AC86" s="12">
        <v>7.3</v>
      </c>
      <c r="AD86" s="4">
        <v>44.08</v>
      </c>
      <c r="AE86" s="4" t="e">
        <f>#REF!*AC86</f>
        <v>#REF!</v>
      </c>
      <c r="AF86" s="6">
        <f t="shared" si="420"/>
        <v>50.691999999999993</v>
      </c>
      <c r="AG86" s="7">
        <f t="shared" si="421"/>
        <v>321.78399999999999</v>
      </c>
      <c r="AH86" s="156"/>
      <c r="AI86" s="4">
        <v>0</v>
      </c>
      <c r="AJ86" s="4"/>
      <c r="AK86" s="4">
        <f t="shared" si="422"/>
        <v>0</v>
      </c>
      <c r="AL86" s="4"/>
      <c r="AM86" s="4">
        <v>82.85</v>
      </c>
      <c r="AN86" s="6">
        <f t="shared" si="423"/>
        <v>0</v>
      </c>
      <c r="AO86" s="159">
        <v>0.217</v>
      </c>
      <c r="AP86" s="4">
        <v>117.46</v>
      </c>
      <c r="AQ86" s="4">
        <v>189.9</v>
      </c>
      <c r="AR86" s="6">
        <f t="shared" si="424"/>
        <v>208.89000000000001</v>
      </c>
      <c r="AS86" s="7">
        <f t="shared" si="425"/>
        <v>41.208300000000001</v>
      </c>
      <c r="AT86" s="156">
        <v>15</v>
      </c>
      <c r="AU86" s="4">
        <v>1.62</v>
      </c>
      <c r="AV86" s="4">
        <v>4.71</v>
      </c>
      <c r="AW86" s="4">
        <f t="shared" si="426"/>
        <v>24.3</v>
      </c>
      <c r="AX86" s="6">
        <f t="shared" si="427"/>
        <v>70.650000000000006</v>
      </c>
      <c r="AY86" s="12">
        <v>65</v>
      </c>
      <c r="AZ86" s="4">
        <v>1.1200000000000001</v>
      </c>
      <c r="BA86" s="4">
        <v>68.900000000000006</v>
      </c>
      <c r="BB86" s="4">
        <v>84.8</v>
      </c>
      <c r="BC86" s="4">
        <v>96.8</v>
      </c>
      <c r="BD86" s="4">
        <v>156.1</v>
      </c>
      <c r="BE86" s="4">
        <f t="shared" si="428"/>
        <v>2.4034999999999997</v>
      </c>
      <c r="BF86" s="4">
        <f t="shared" si="429"/>
        <v>72.800000000000011</v>
      </c>
      <c r="BG86" s="6">
        <f t="shared" si="430"/>
        <v>2.64385</v>
      </c>
      <c r="BH86" s="7">
        <f t="shared" si="431"/>
        <v>156.22749999999999</v>
      </c>
      <c r="BI86" s="27"/>
      <c r="BJ86" s="28"/>
      <c r="BK86" s="29"/>
      <c r="BL86" s="30"/>
      <c r="BM86" s="31"/>
      <c r="BN86" s="28"/>
      <c r="BO86" s="29"/>
      <c r="BP86" s="30"/>
      <c r="BQ86" s="31"/>
      <c r="BR86" s="28"/>
      <c r="BS86" s="29"/>
      <c r="BT86" s="30"/>
      <c r="BU86" s="31"/>
      <c r="BV86" s="28"/>
      <c r="BW86" s="29"/>
      <c r="BX86" s="30"/>
      <c r="BY86" s="31"/>
      <c r="BZ86" s="28"/>
      <c r="CA86" s="29"/>
      <c r="CB86" s="30"/>
      <c r="CD86" s="33">
        <f t="shared" si="432"/>
        <v>206.04150000000001</v>
      </c>
      <c r="CE86" s="17">
        <f t="shared" si="433"/>
        <v>164.83320000000001</v>
      </c>
      <c r="CF86" s="17">
        <f t="shared" si="434"/>
        <v>123.6249</v>
      </c>
      <c r="CG86" s="17">
        <f t="shared" si="435"/>
        <v>82.416600000000003</v>
      </c>
      <c r="CH86" s="17">
        <f t="shared" si="436"/>
        <v>41.208300000000001</v>
      </c>
      <c r="CJ86" s="17">
        <f t="shared" si="437"/>
        <v>2.2893500000000002</v>
      </c>
      <c r="CK86" s="17">
        <f t="shared" si="438"/>
        <v>2.168857894736842</v>
      </c>
      <c r="CL86" s="17">
        <f t="shared" si="439"/>
        <v>2.0604149999999999</v>
      </c>
      <c r="CM86" s="17">
        <f t="shared" si="440"/>
        <v>1.9623000000000002</v>
      </c>
      <c r="CN86" s="17">
        <f t="shared" si="441"/>
        <v>1.2487363636363638</v>
      </c>
      <c r="CO86" s="17" t="e">
        <f>#REF!+AG86+AX86+AN86+BH86+#REF!+DP86</f>
        <v>#REF!</v>
      </c>
      <c r="CP86" s="17" t="e">
        <f>CO86*1.259</f>
        <v>#REF!</v>
      </c>
      <c r="CQ86" s="17">
        <f t="shared" si="389"/>
        <v>663.51979999999992</v>
      </c>
      <c r="CR86" s="17">
        <f t="shared" si="390"/>
        <v>672.89344999999992</v>
      </c>
      <c r="CS86" s="17">
        <f t="shared" si="391"/>
        <v>711.1090999999999</v>
      </c>
      <c r="CT86" s="17">
        <f t="shared" si="392"/>
        <v>739.95109999999988</v>
      </c>
      <c r="CU86" s="17">
        <f t="shared" si="393"/>
        <v>882.4786499999999</v>
      </c>
      <c r="CV86" s="17">
        <f t="shared" si="442"/>
        <v>1049.2671148499999</v>
      </c>
      <c r="CW86" s="17">
        <f t="shared" si="394"/>
        <v>40.262</v>
      </c>
      <c r="CX86" s="17">
        <f t="shared" si="443"/>
        <v>0</v>
      </c>
      <c r="CY86" s="33"/>
      <c r="CZ86" s="33"/>
      <c r="DA86" s="17"/>
      <c r="DB86" s="17"/>
      <c r="DC86" s="17"/>
      <c r="DD86" s="15">
        <f t="shared" si="444"/>
        <v>102.68188041666666</v>
      </c>
      <c r="DE86" s="15">
        <f t="shared" si="445"/>
        <v>99.714481447368399</v>
      </c>
      <c r="DF86" s="15">
        <f t="shared" si="446"/>
        <v>97.043822374999991</v>
      </c>
      <c r="DG86" s="15">
        <f t="shared" si="447"/>
        <v>94.627511785714276</v>
      </c>
      <c r="DH86" s="15">
        <f t="shared" si="448"/>
        <v>77.054343863636348</v>
      </c>
      <c r="DI86" s="15"/>
      <c r="DJ86" s="15"/>
      <c r="DK86" s="15"/>
      <c r="DL86" s="15"/>
      <c r="DM86" s="15"/>
      <c r="DO86" s="17"/>
      <c r="DP86" s="17">
        <v>10.1</v>
      </c>
      <c r="DQ86" s="32">
        <v>118.9</v>
      </c>
      <c r="DR86" s="32">
        <f t="shared" si="449"/>
        <v>1037.0869922083332</v>
      </c>
      <c r="DS86" s="32">
        <f t="shared" si="450"/>
        <v>1007.1162626184208</v>
      </c>
      <c r="DT86" s="32">
        <f t="shared" si="451"/>
        <v>980.14260598749991</v>
      </c>
      <c r="DU86" s="32">
        <f t="shared" si="452"/>
        <v>955.7378690357142</v>
      </c>
      <c r="DV86" s="32">
        <f t="shared" si="453"/>
        <v>778.24887302272714</v>
      </c>
      <c r="DW86" s="32">
        <v>441</v>
      </c>
      <c r="DX86" s="32">
        <f t="shared" si="454"/>
        <v>45282.709263749995</v>
      </c>
      <c r="DY86" s="32">
        <f t="shared" si="455"/>
        <v>43974.086318289461</v>
      </c>
      <c r="DZ86" s="32">
        <f t="shared" si="456"/>
        <v>42796.325667374993</v>
      </c>
      <c r="EA86" s="32">
        <f t="shared" si="457"/>
        <v>41730.732697499996</v>
      </c>
      <c r="EB86" s="32">
        <f t="shared" si="458"/>
        <v>33980.96564386363</v>
      </c>
      <c r="ED86" s="15">
        <f t="shared" si="459"/>
        <v>1848.2738474999999</v>
      </c>
      <c r="EE86" s="15">
        <f t="shared" si="460"/>
        <v>1894.5751474999995</v>
      </c>
      <c r="EF86" s="15">
        <f t="shared" si="461"/>
        <v>1940.8764474999998</v>
      </c>
      <c r="EG86" s="15">
        <f t="shared" si="462"/>
        <v>1987.1777474999999</v>
      </c>
      <c r="EH86" s="15">
        <f t="shared" si="463"/>
        <v>2542.7933474999995</v>
      </c>
      <c r="EI86" s="34"/>
      <c r="EJ86" s="35">
        <f t="shared" si="464"/>
        <v>33971.087193749998</v>
      </c>
      <c r="EK86" s="35">
        <f t="shared" si="465"/>
        <v>27021.567825000002</v>
      </c>
      <c r="EL86" s="35"/>
      <c r="EM86" s="35"/>
      <c r="EN86" s="15">
        <f t="shared" si="395"/>
        <v>77.124211111111109</v>
      </c>
      <c r="EO86" s="15">
        <f t="shared" si="402"/>
        <v>86.70824473684209</v>
      </c>
      <c r="EP86" s="15">
        <f t="shared" si="403"/>
        <v>84.385932499999996</v>
      </c>
      <c r="EQ86" s="15">
        <f t="shared" si="404"/>
        <v>77.031943749999996</v>
      </c>
      <c r="ER86" s="15">
        <f t="shared" si="396"/>
        <v>61.273396428571431</v>
      </c>
      <c r="ES86" s="15"/>
      <c r="ET86" s="15">
        <f t="shared" si="405"/>
        <v>1388.2357999999999</v>
      </c>
      <c r="EU86" s="15">
        <f t="shared" si="406"/>
        <v>1647.4566499999996</v>
      </c>
      <c r="EV86" s="15">
        <f t="shared" si="407"/>
        <v>1687.7186499999998</v>
      </c>
      <c r="EW86" s="15">
        <f t="shared" si="466"/>
        <v>1848.76665</v>
      </c>
      <c r="EX86" s="15">
        <f t="shared" si="467"/>
        <v>2573.4826499999999</v>
      </c>
      <c r="EY86" s="17">
        <f t="shared" si="397"/>
        <v>1388.2357999999999</v>
      </c>
      <c r="EZ86" s="17">
        <f t="shared" si="398"/>
        <v>1437.8714500000001</v>
      </c>
      <c r="FA86" s="17">
        <f t="shared" si="399"/>
        <v>1516.3490999999999</v>
      </c>
      <c r="FB86" s="17">
        <f t="shared" si="400"/>
        <v>1706.2390999999998</v>
      </c>
      <c r="FC86" s="17">
        <f t="shared" si="401"/>
        <v>2573.4826499999999</v>
      </c>
      <c r="FE86" s="17"/>
      <c r="FF86" s="17"/>
      <c r="FG86" s="17"/>
      <c r="FH86" s="17"/>
      <c r="FI86" s="17"/>
    </row>
    <row r="87" spans="1:165">
      <c r="A87" s="48">
        <v>7</v>
      </c>
      <c r="B87" s="19" t="s">
        <v>92</v>
      </c>
      <c r="C87" s="23">
        <v>18</v>
      </c>
      <c r="D87" s="24">
        <v>19</v>
      </c>
      <c r="E87" s="24">
        <v>20</v>
      </c>
      <c r="F87" s="24">
        <v>21</v>
      </c>
      <c r="G87" s="25">
        <v>33</v>
      </c>
      <c r="H87" s="26">
        <v>10.050000000000001</v>
      </c>
      <c r="I87" s="26">
        <f t="shared" si="387"/>
        <v>11.055000000000001</v>
      </c>
      <c r="J87" s="4">
        <f t="shared" si="408"/>
        <v>198.99000000000004</v>
      </c>
      <c r="K87" s="4">
        <f t="shared" si="409"/>
        <v>210.04500000000002</v>
      </c>
      <c r="L87" s="4">
        <f t="shared" si="410"/>
        <v>221.10000000000002</v>
      </c>
      <c r="M87" s="4">
        <f t="shared" si="411"/>
        <v>232.15500000000003</v>
      </c>
      <c r="N87" s="6">
        <f t="shared" si="412"/>
        <v>364.81500000000005</v>
      </c>
      <c r="O87" s="154">
        <v>1.38E-2</v>
      </c>
      <c r="P87" s="4">
        <v>1720.44</v>
      </c>
      <c r="Q87" s="4">
        <f t="shared" si="388"/>
        <v>1961.3016</v>
      </c>
      <c r="R87" s="4">
        <f t="shared" si="413"/>
        <v>427.35729600000002</v>
      </c>
      <c r="S87" s="4">
        <f t="shared" si="414"/>
        <v>451.09936800000003</v>
      </c>
      <c r="T87" s="4">
        <f t="shared" si="415"/>
        <v>474.84144000000003</v>
      </c>
      <c r="U87" s="4">
        <f t="shared" si="416"/>
        <v>498.58351199999998</v>
      </c>
      <c r="V87" s="7">
        <f t="shared" si="417"/>
        <v>783.48837600000002</v>
      </c>
      <c r="W87" s="156">
        <v>8.1999999999999993</v>
      </c>
      <c r="X87" s="4">
        <v>4.91</v>
      </c>
      <c r="Y87" s="4">
        <f t="shared" si="418"/>
        <v>40.262</v>
      </c>
      <c r="Z87" s="156">
        <v>15</v>
      </c>
      <c r="AA87" s="4">
        <v>4.91</v>
      </c>
      <c r="AB87" s="157">
        <f t="shared" si="419"/>
        <v>73.650000000000006</v>
      </c>
      <c r="AC87" s="12">
        <v>9.1</v>
      </c>
      <c r="AD87" s="4">
        <v>44.08</v>
      </c>
      <c r="AE87" s="4" t="e">
        <f>#REF!*AC87</f>
        <v>#REF!</v>
      </c>
      <c r="AF87" s="6">
        <f t="shared" si="420"/>
        <v>50.691999999999993</v>
      </c>
      <c r="AG87" s="7">
        <f t="shared" si="421"/>
        <v>401.12799999999999</v>
      </c>
      <c r="AH87" s="156">
        <v>9.1</v>
      </c>
      <c r="AI87" s="4">
        <v>10.23</v>
      </c>
      <c r="AJ87" s="4">
        <v>23.17</v>
      </c>
      <c r="AK87" s="4">
        <f t="shared" si="422"/>
        <v>93.093000000000004</v>
      </c>
      <c r="AL87" s="4"/>
      <c r="AM87" s="4">
        <v>82.85</v>
      </c>
      <c r="AN87" s="6">
        <f t="shared" si="423"/>
        <v>210.84700000000001</v>
      </c>
      <c r="AO87" s="159">
        <v>0.21659999999999999</v>
      </c>
      <c r="AP87" s="4">
        <v>117.46</v>
      </c>
      <c r="AQ87" s="4">
        <v>147.47</v>
      </c>
      <c r="AR87" s="6">
        <f t="shared" si="424"/>
        <v>162.21700000000001</v>
      </c>
      <c r="AS87" s="7">
        <f t="shared" si="425"/>
        <v>31.942001999999999</v>
      </c>
      <c r="AT87" s="156">
        <v>15</v>
      </c>
      <c r="AU87" s="4">
        <v>1.62</v>
      </c>
      <c r="AV87" s="4">
        <v>4.71</v>
      </c>
      <c r="AW87" s="4">
        <f t="shared" si="426"/>
        <v>24.3</v>
      </c>
      <c r="AX87" s="6">
        <f t="shared" si="427"/>
        <v>70.650000000000006</v>
      </c>
      <c r="AY87" s="12">
        <v>65</v>
      </c>
      <c r="AZ87" s="4">
        <v>1.1200000000000001</v>
      </c>
      <c r="BA87" s="4">
        <v>68.900000000000006</v>
      </c>
      <c r="BB87" s="4">
        <v>74.900000000000006</v>
      </c>
      <c r="BC87" s="4">
        <v>96.8</v>
      </c>
      <c r="BD87" s="4">
        <v>121</v>
      </c>
      <c r="BE87" s="4">
        <f t="shared" si="428"/>
        <v>2.4034999999999997</v>
      </c>
      <c r="BF87" s="4">
        <f t="shared" si="429"/>
        <v>72.800000000000011</v>
      </c>
      <c r="BG87" s="6">
        <f t="shared" si="430"/>
        <v>2.64385</v>
      </c>
      <c r="BH87" s="7">
        <f t="shared" si="431"/>
        <v>156.22749999999999</v>
      </c>
      <c r="BI87" s="27"/>
      <c r="BJ87" s="28"/>
      <c r="BK87" s="29"/>
      <c r="BL87" s="30"/>
      <c r="BM87" s="31"/>
      <c r="BN87" s="28"/>
      <c r="BO87" s="29"/>
      <c r="BP87" s="30"/>
      <c r="BQ87" s="31"/>
      <c r="BR87" s="28"/>
      <c r="BS87" s="29"/>
      <c r="BT87" s="30"/>
      <c r="BU87" s="31"/>
      <c r="BV87" s="28"/>
      <c r="BW87" s="29"/>
      <c r="BX87" s="30"/>
      <c r="BY87" s="31"/>
      <c r="BZ87" s="28"/>
      <c r="CA87" s="29"/>
      <c r="CB87" s="30"/>
      <c r="CD87" s="33">
        <f t="shared" si="432"/>
        <v>159.71000999999998</v>
      </c>
      <c r="CE87" s="17">
        <f t="shared" si="433"/>
        <v>127.76800799999999</v>
      </c>
      <c r="CF87" s="17">
        <f t="shared" si="434"/>
        <v>95.826005999999992</v>
      </c>
      <c r="CG87" s="17">
        <f t="shared" si="435"/>
        <v>63.884003999999997</v>
      </c>
      <c r="CH87" s="17">
        <f t="shared" si="436"/>
        <v>31.942001999999999</v>
      </c>
      <c r="CJ87" s="17">
        <f t="shared" si="437"/>
        <v>1.7745556666666664</v>
      </c>
      <c r="CK87" s="17">
        <f t="shared" si="438"/>
        <v>1.6811579999999999</v>
      </c>
      <c r="CL87" s="17">
        <f t="shared" si="439"/>
        <v>1.5971001</v>
      </c>
      <c r="CM87" s="17">
        <f t="shared" si="440"/>
        <v>1.5210477142857142</v>
      </c>
      <c r="CN87" s="17">
        <f t="shared" si="441"/>
        <v>0.96793945454545449</v>
      </c>
      <c r="CO87" s="17" t="e">
        <f>#REF!+AG87+AX87+AN87+BH87+#REF!+DP87</f>
        <v>#REF!</v>
      </c>
      <c r="CP87" s="17" t="e">
        <f>CO87*1.259</f>
        <v>#REF!</v>
      </c>
      <c r="CQ87" s="17">
        <f t="shared" si="389"/>
        <v>944.44450199999994</v>
      </c>
      <c r="CR87" s="17">
        <f t="shared" si="390"/>
        <v>953.81815199999994</v>
      </c>
      <c r="CS87" s="17">
        <f t="shared" si="391"/>
        <v>968.23915199999999</v>
      </c>
      <c r="CT87" s="17">
        <f t="shared" si="392"/>
        <v>1020.8758019999999</v>
      </c>
      <c r="CU87" s="17">
        <f t="shared" si="393"/>
        <v>1079.0405020000001</v>
      </c>
      <c r="CV87" s="17">
        <f t="shared" si="442"/>
        <v>1275.4258733640002</v>
      </c>
      <c r="CW87" s="17">
        <f t="shared" si="394"/>
        <v>40.262</v>
      </c>
      <c r="CX87" s="17">
        <f t="shared" si="443"/>
        <v>23.742072</v>
      </c>
      <c r="CY87" s="33"/>
      <c r="CZ87" s="33"/>
      <c r="DA87" s="17"/>
      <c r="DB87" s="17"/>
      <c r="DC87" s="17"/>
      <c r="DD87" s="15">
        <f t="shared" si="444"/>
        <v>115.23999873888887</v>
      </c>
      <c r="DE87" s="15">
        <f t="shared" si="445"/>
        <v>111.61164617368419</v>
      </c>
      <c r="DF87" s="15">
        <f t="shared" si="446"/>
        <v>108.346128865</v>
      </c>
      <c r="DG87" s="15">
        <f t="shared" si="447"/>
        <v>105.3916132047619</v>
      </c>
      <c r="DH87" s="15">
        <f t="shared" si="448"/>
        <v>83.904226584848487</v>
      </c>
      <c r="DI87" s="15"/>
      <c r="DJ87" s="15"/>
      <c r="DK87" s="15"/>
      <c r="DL87" s="15"/>
      <c r="DM87" s="15"/>
      <c r="DO87" s="17"/>
      <c r="DP87" s="17">
        <v>18.100000000000001</v>
      </c>
      <c r="DQ87" s="32">
        <v>118.2</v>
      </c>
      <c r="DR87" s="32">
        <f t="shared" si="449"/>
        <v>2085.8439771738886</v>
      </c>
      <c r="DS87" s="32">
        <f t="shared" si="450"/>
        <v>2020.170795743684</v>
      </c>
      <c r="DT87" s="32">
        <f t="shared" si="451"/>
        <v>1961.0649324565002</v>
      </c>
      <c r="DU87" s="32">
        <f t="shared" si="452"/>
        <v>1907.5881990061905</v>
      </c>
      <c r="DV87" s="32">
        <f t="shared" si="453"/>
        <v>1518.6665011857579</v>
      </c>
      <c r="DW87" s="32">
        <v>1195</v>
      </c>
      <c r="DX87" s="32">
        <f t="shared" si="454"/>
        <v>137711.79849297222</v>
      </c>
      <c r="DY87" s="32">
        <f t="shared" si="455"/>
        <v>133375.91717755262</v>
      </c>
      <c r="DZ87" s="32">
        <f t="shared" si="456"/>
        <v>129473.62399367499</v>
      </c>
      <c r="EA87" s="32">
        <f t="shared" si="457"/>
        <v>125942.97777969047</v>
      </c>
      <c r="EB87" s="32">
        <f t="shared" si="458"/>
        <v>100265.55076889394</v>
      </c>
      <c r="ED87" s="15">
        <f t="shared" si="459"/>
        <v>2074.3199772999997</v>
      </c>
      <c r="EE87" s="15">
        <f t="shared" si="460"/>
        <v>2120.6212772999997</v>
      </c>
      <c r="EF87" s="15">
        <f t="shared" si="461"/>
        <v>2166.9225772999998</v>
      </c>
      <c r="EG87" s="15">
        <f t="shared" si="462"/>
        <v>2213.2238772999999</v>
      </c>
      <c r="EH87" s="15">
        <f t="shared" si="463"/>
        <v>2768.8394773</v>
      </c>
      <c r="EI87" s="34"/>
      <c r="EJ87" s="35">
        <f t="shared" si="464"/>
        <v>101840.31499541669</v>
      </c>
      <c r="EK87" s="35">
        <f t="shared" si="465"/>
        <v>78814.361425952375</v>
      </c>
      <c r="EL87" s="35"/>
      <c r="EM87" s="35"/>
      <c r="EN87" s="15">
        <f t="shared" si="395"/>
        <v>92.731138999999999</v>
      </c>
      <c r="EO87" s="15">
        <f t="shared" si="402"/>
        <v>97.053605368421046</v>
      </c>
      <c r="EP87" s="15">
        <f t="shared" si="403"/>
        <v>94.214025100000001</v>
      </c>
      <c r="EQ87" s="15">
        <f t="shared" si="404"/>
        <v>85.222020916666679</v>
      </c>
      <c r="ER87" s="15">
        <f t="shared" si="396"/>
        <v>65.953440523809519</v>
      </c>
      <c r="ES87" s="15"/>
      <c r="ET87" s="15">
        <f t="shared" si="405"/>
        <v>1669.160502</v>
      </c>
      <c r="EU87" s="15">
        <f t="shared" si="406"/>
        <v>1844.0185019999999</v>
      </c>
      <c r="EV87" s="15">
        <f t="shared" si="407"/>
        <v>1884.2805020000001</v>
      </c>
      <c r="EW87" s="15">
        <f t="shared" si="466"/>
        <v>2045.3285020000003</v>
      </c>
      <c r="EX87" s="15">
        <f t="shared" si="467"/>
        <v>2770.0445019999997</v>
      </c>
      <c r="EY87" s="17">
        <f t="shared" si="397"/>
        <v>1669.160502</v>
      </c>
      <c r="EZ87" s="17">
        <f t="shared" si="398"/>
        <v>1718.7961519999999</v>
      </c>
      <c r="FA87" s="17">
        <f t="shared" si="399"/>
        <v>1773.4791519999999</v>
      </c>
      <c r="FB87" s="17">
        <f t="shared" si="400"/>
        <v>1987.163802</v>
      </c>
      <c r="FC87" s="17">
        <f t="shared" si="401"/>
        <v>2770.0445019999997</v>
      </c>
      <c r="FE87" s="17"/>
      <c r="FF87" s="17"/>
      <c r="FG87" s="17"/>
      <c r="FH87" s="17"/>
      <c r="FI87" s="17"/>
    </row>
    <row r="88" spans="1:165">
      <c r="A88" s="48">
        <v>8</v>
      </c>
      <c r="B88" s="19" t="s">
        <v>93</v>
      </c>
      <c r="C88" s="23">
        <v>18</v>
      </c>
      <c r="D88" s="24">
        <v>19</v>
      </c>
      <c r="E88" s="24">
        <v>20</v>
      </c>
      <c r="F88" s="24">
        <v>21</v>
      </c>
      <c r="G88" s="25">
        <v>33</v>
      </c>
      <c r="H88" s="26"/>
      <c r="I88" s="26">
        <f t="shared" si="387"/>
        <v>0</v>
      </c>
      <c r="J88" s="4">
        <f t="shared" si="408"/>
        <v>0</v>
      </c>
      <c r="K88" s="4">
        <f t="shared" si="409"/>
        <v>0</v>
      </c>
      <c r="L88" s="4">
        <f t="shared" si="410"/>
        <v>0</v>
      </c>
      <c r="M88" s="4">
        <f t="shared" si="411"/>
        <v>0</v>
      </c>
      <c r="N88" s="6">
        <f t="shared" si="412"/>
        <v>0</v>
      </c>
      <c r="O88" s="154">
        <v>2.01E-2</v>
      </c>
      <c r="P88" s="4">
        <v>1720.44</v>
      </c>
      <c r="Q88" s="4">
        <f t="shared" si="388"/>
        <v>1961.3016</v>
      </c>
      <c r="R88" s="4">
        <f t="shared" si="413"/>
        <v>622.45519200000001</v>
      </c>
      <c r="S88" s="4">
        <f t="shared" si="414"/>
        <v>657.03603599999997</v>
      </c>
      <c r="T88" s="4">
        <f t="shared" si="415"/>
        <v>691.61688000000004</v>
      </c>
      <c r="U88" s="4">
        <f t="shared" si="416"/>
        <v>726.19772399999999</v>
      </c>
      <c r="V88" s="7">
        <f t="shared" si="417"/>
        <v>1141.167852</v>
      </c>
      <c r="W88" s="156">
        <v>8.1999999999999993</v>
      </c>
      <c r="X88" s="4">
        <v>4.91</v>
      </c>
      <c r="Y88" s="4">
        <f t="shared" si="418"/>
        <v>40.262</v>
      </c>
      <c r="Z88" s="156">
        <v>15</v>
      </c>
      <c r="AA88" s="4">
        <v>4.91</v>
      </c>
      <c r="AB88" s="157">
        <f t="shared" si="419"/>
        <v>73.650000000000006</v>
      </c>
      <c r="AC88" s="12">
        <v>7.3</v>
      </c>
      <c r="AD88" s="4">
        <v>44.08</v>
      </c>
      <c r="AE88" s="4" t="e">
        <f>#REF!*AC88</f>
        <v>#REF!</v>
      </c>
      <c r="AF88" s="6">
        <f t="shared" si="420"/>
        <v>50.691999999999993</v>
      </c>
      <c r="AG88" s="7">
        <f t="shared" si="421"/>
        <v>321.78399999999999</v>
      </c>
      <c r="AH88" s="156"/>
      <c r="AI88" s="4">
        <v>0</v>
      </c>
      <c r="AJ88" s="4"/>
      <c r="AK88" s="4">
        <f t="shared" si="422"/>
        <v>0</v>
      </c>
      <c r="AL88" s="4"/>
      <c r="AM88" s="4">
        <v>82.85</v>
      </c>
      <c r="AN88" s="6">
        <f t="shared" si="423"/>
        <v>0</v>
      </c>
      <c r="AO88" s="159">
        <v>0.27750000000000002</v>
      </c>
      <c r="AP88" s="4">
        <v>117.46</v>
      </c>
      <c r="AQ88" s="4">
        <v>184.81</v>
      </c>
      <c r="AR88" s="6">
        <f t="shared" si="424"/>
        <v>203.29100000000003</v>
      </c>
      <c r="AS88" s="7">
        <f t="shared" si="425"/>
        <v>51.284775000000003</v>
      </c>
      <c r="AT88" s="156">
        <v>15</v>
      </c>
      <c r="AU88" s="4">
        <v>1.62</v>
      </c>
      <c r="AV88" s="4">
        <v>4.71</v>
      </c>
      <c r="AW88" s="4">
        <f t="shared" si="426"/>
        <v>24.3</v>
      </c>
      <c r="AX88" s="6">
        <f t="shared" si="427"/>
        <v>70.650000000000006</v>
      </c>
      <c r="AY88" s="12">
        <v>65</v>
      </c>
      <c r="AZ88" s="4">
        <v>1.1200000000000001</v>
      </c>
      <c r="BA88" s="4">
        <v>74.599999999999994</v>
      </c>
      <c r="BB88" s="4">
        <v>84.8</v>
      </c>
      <c r="BC88" s="4">
        <v>96.8</v>
      </c>
      <c r="BD88" s="4">
        <v>121</v>
      </c>
      <c r="BE88" s="4">
        <f t="shared" si="428"/>
        <v>2.4034999999999997</v>
      </c>
      <c r="BF88" s="4">
        <f t="shared" si="429"/>
        <v>72.800000000000011</v>
      </c>
      <c r="BG88" s="6">
        <f t="shared" si="430"/>
        <v>2.64385</v>
      </c>
      <c r="BH88" s="7">
        <f t="shared" si="431"/>
        <v>156.22749999999999</v>
      </c>
      <c r="BI88" s="27"/>
      <c r="BJ88" s="28"/>
      <c r="BK88" s="29"/>
      <c r="BL88" s="30"/>
      <c r="BM88" s="31"/>
      <c r="BN88" s="28"/>
      <c r="BO88" s="29"/>
      <c r="BP88" s="30"/>
      <c r="BQ88" s="31"/>
      <c r="BR88" s="28"/>
      <c r="BS88" s="29"/>
      <c r="BT88" s="30"/>
      <c r="BU88" s="31"/>
      <c r="BV88" s="28"/>
      <c r="BW88" s="29"/>
      <c r="BX88" s="30"/>
      <c r="BY88" s="31"/>
      <c r="BZ88" s="28"/>
      <c r="CA88" s="29"/>
      <c r="CB88" s="30"/>
      <c r="CD88" s="33">
        <f t="shared" si="432"/>
        <v>256.42387500000001</v>
      </c>
      <c r="CE88" s="17">
        <f t="shared" si="433"/>
        <v>205.13910000000001</v>
      </c>
      <c r="CF88" s="17">
        <f t="shared" si="434"/>
        <v>153.85432500000002</v>
      </c>
      <c r="CG88" s="17">
        <f t="shared" si="435"/>
        <v>102.56955000000001</v>
      </c>
      <c r="CH88" s="17">
        <f t="shared" si="436"/>
        <v>51.284775000000003</v>
      </c>
      <c r="CJ88" s="17">
        <f t="shared" si="437"/>
        <v>2.8491541666666667</v>
      </c>
      <c r="CK88" s="17">
        <f t="shared" si="438"/>
        <v>2.6991986842105264</v>
      </c>
      <c r="CL88" s="17">
        <f t="shared" si="439"/>
        <v>2.5642387500000003</v>
      </c>
      <c r="CM88" s="17">
        <f t="shared" si="440"/>
        <v>2.442132142857143</v>
      </c>
      <c r="CN88" s="17">
        <f t="shared" si="441"/>
        <v>1.5540840909090909</v>
      </c>
      <c r="CO88" s="17" t="e">
        <f>#REF!+AG88+AX88+AN88+BH88+#REF!+DP88</f>
        <v>#REF!</v>
      </c>
      <c r="CP88" s="17" t="e">
        <f>CO88*1.258</f>
        <v>#REF!</v>
      </c>
      <c r="CQ88" s="17">
        <f t="shared" si="389"/>
        <v>673.59627499999999</v>
      </c>
      <c r="CR88" s="17">
        <f t="shared" si="390"/>
        <v>696.66987500000005</v>
      </c>
      <c r="CS88" s="17">
        <f t="shared" si="391"/>
        <v>721.18557499999997</v>
      </c>
      <c r="CT88" s="17">
        <f t="shared" si="392"/>
        <v>750.02757499999996</v>
      </c>
      <c r="CU88" s="17">
        <f t="shared" si="393"/>
        <v>808.192275</v>
      </c>
      <c r="CV88" s="17">
        <f t="shared" si="442"/>
        <v>960.13242270000001</v>
      </c>
      <c r="CW88" s="17">
        <f t="shared" si="394"/>
        <v>40.262</v>
      </c>
      <c r="CX88" s="17">
        <f t="shared" si="443"/>
        <v>34.580843999999999</v>
      </c>
      <c r="CY88" s="33"/>
      <c r="CZ88" s="33"/>
      <c r="DA88" s="17"/>
      <c r="DB88" s="17"/>
      <c r="DC88" s="17"/>
      <c r="DD88" s="15">
        <f t="shared" si="444"/>
        <v>97.935806458333332</v>
      </c>
      <c r="DE88" s="15">
        <f t="shared" si="445"/>
        <v>95.218200855263149</v>
      </c>
      <c r="DF88" s="15">
        <f t="shared" si="446"/>
        <v>92.772355812499995</v>
      </c>
      <c r="DG88" s="15">
        <f t="shared" si="447"/>
        <v>90.559448392857135</v>
      </c>
      <c r="DH88" s="15">
        <f t="shared" si="448"/>
        <v>74.465576249999984</v>
      </c>
      <c r="DI88" s="15"/>
      <c r="DJ88" s="15"/>
      <c r="DK88" s="15"/>
      <c r="DL88" s="15"/>
      <c r="DM88" s="15"/>
      <c r="DO88" s="17"/>
      <c r="DP88" s="17">
        <v>3</v>
      </c>
      <c r="DQ88" s="32">
        <v>118.8</v>
      </c>
      <c r="DR88" s="32">
        <f t="shared" si="449"/>
        <v>293.80741937499999</v>
      </c>
      <c r="DS88" s="32">
        <f t="shared" si="450"/>
        <v>285.65460256578945</v>
      </c>
      <c r="DT88" s="32">
        <f t="shared" si="451"/>
        <v>278.31706743749999</v>
      </c>
      <c r="DU88" s="32">
        <f t="shared" si="452"/>
        <v>271.67834517857142</v>
      </c>
      <c r="DV88" s="32">
        <f t="shared" si="453"/>
        <v>223.39672874999997</v>
      </c>
      <c r="DW88" s="32">
        <v>156</v>
      </c>
      <c r="DX88" s="32">
        <f t="shared" si="454"/>
        <v>15277.985807499999</v>
      </c>
      <c r="DY88" s="32">
        <f t="shared" si="455"/>
        <v>14854.039333421051</v>
      </c>
      <c r="DZ88" s="32">
        <f t="shared" si="456"/>
        <v>14472.48750675</v>
      </c>
      <c r="EA88" s="32">
        <f t="shared" si="457"/>
        <v>14127.273949285713</v>
      </c>
      <c r="EB88" s="32">
        <f t="shared" si="458"/>
        <v>11616.629894999998</v>
      </c>
      <c r="ED88" s="15">
        <f t="shared" si="459"/>
        <v>1762.84451625</v>
      </c>
      <c r="EE88" s="15">
        <f t="shared" si="460"/>
        <v>1809.1458162499998</v>
      </c>
      <c r="EF88" s="15">
        <f t="shared" si="461"/>
        <v>1855.4471162499999</v>
      </c>
      <c r="EG88" s="15">
        <f t="shared" si="462"/>
        <v>1901.7484162499998</v>
      </c>
      <c r="EH88" s="15">
        <f t="shared" si="463"/>
        <v>2457.3640162499996</v>
      </c>
      <c r="EI88" s="34"/>
      <c r="EJ88" s="35">
        <f t="shared" si="464"/>
        <v>11534.1217875</v>
      </c>
      <c r="EK88" s="35">
        <f t="shared" si="465"/>
        <v>9282.7290214285713</v>
      </c>
      <c r="EL88" s="35"/>
      <c r="EM88" s="35"/>
      <c r="EN88" s="15">
        <f t="shared" si="395"/>
        <v>77.684015277777775</v>
      </c>
      <c r="EO88" s="15">
        <f t="shared" si="402"/>
        <v>82.798435526315785</v>
      </c>
      <c r="EP88" s="15">
        <f t="shared" si="403"/>
        <v>80.671613750000006</v>
      </c>
      <c r="EQ88" s="15">
        <f t="shared" si="404"/>
        <v>73.936678125</v>
      </c>
      <c r="ER88" s="15">
        <f t="shared" si="396"/>
        <v>59.504673214285717</v>
      </c>
      <c r="ES88" s="15"/>
      <c r="ET88" s="15">
        <f t="shared" si="405"/>
        <v>1398.312275</v>
      </c>
      <c r="EU88" s="15">
        <f t="shared" si="406"/>
        <v>1573.1702749999999</v>
      </c>
      <c r="EV88" s="15">
        <f t="shared" si="407"/>
        <v>1613.4322750000001</v>
      </c>
      <c r="EW88" s="15">
        <f t="shared" si="466"/>
        <v>1774.4802749999999</v>
      </c>
      <c r="EX88" s="15">
        <f t="shared" si="467"/>
        <v>2499.1962750000002</v>
      </c>
      <c r="EY88" s="17">
        <f t="shared" si="397"/>
        <v>1398.312275</v>
      </c>
      <c r="EZ88" s="17">
        <f t="shared" si="398"/>
        <v>1461.6478750000001</v>
      </c>
      <c r="FA88" s="17">
        <f t="shared" si="399"/>
        <v>1526.425575</v>
      </c>
      <c r="FB88" s="17">
        <f t="shared" si="400"/>
        <v>1716.3155750000001</v>
      </c>
      <c r="FC88" s="17">
        <f t="shared" si="401"/>
        <v>2499.1962749999998</v>
      </c>
      <c r="FE88" s="17"/>
      <c r="FF88" s="17"/>
      <c r="FG88" s="17"/>
      <c r="FH88" s="17"/>
      <c r="FI88" s="17"/>
    </row>
    <row r="89" spans="1:165">
      <c r="A89" s="48">
        <v>9</v>
      </c>
      <c r="B89" s="19" t="s">
        <v>94</v>
      </c>
      <c r="C89" s="23">
        <v>18</v>
      </c>
      <c r="D89" s="24">
        <v>19</v>
      </c>
      <c r="E89" s="24">
        <v>20</v>
      </c>
      <c r="F89" s="24">
        <v>21</v>
      </c>
      <c r="G89" s="25">
        <v>33</v>
      </c>
      <c r="H89" s="26"/>
      <c r="I89" s="26">
        <f t="shared" si="387"/>
        <v>0</v>
      </c>
      <c r="J89" s="4">
        <f t="shared" si="408"/>
        <v>0</v>
      </c>
      <c r="K89" s="4">
        <f t="shared" si="409"/>
        <v>0</v>
      </c>
      <c r="L89" s="4">
        <f t="shared" si="410"/>
        <v>0</v>
      </c>
      <c r="M89" s="4">
        <f t="shared" si="411"/>
        <v>0</v>
      </c>
      <c r="N89" s="6">
        <f t="shared" si="412"/>
        <v>0</v>
      </c>
      <c r="O89" s="12">
        <v>0</v>
      </c>
      <c r="P89" s="4">
        <f>O89*1</f>
        <v>0</v>
      </c>
      <c r="Q89" s="4">
        <f t="shared" si="388"/>
        <v>0</v>
      </c>
      <c r="R89" s="4">
        <f t="shared" si="413"/>
        <v>0</v>
      </c>
      <c r="S89" s="4">
        <f t="shared" si="414"/>
        <v>0</v>
      </c>
      <c r="T89" s="4">
        <f t="shared" si="415"/>
        <v>0</v>
      </c>
      <c r="U89" s="4">
        <f t="shared" si="416"/>
        <v>0</v>
      </c>
      <c r="V89" s="7">
        <f t="shared" si="417"/>
        <v>0</v>
      </c>
      <c r="W89" s="156">
        <v>8.1999999999999993</v>
      </c>
      <c r="X89" s="4">
        <v>4.91</v>
      </c>
      <c r="Y89" s="4">
        <f t="shared" si="418"/>
        <v>40.262</v>
      </c>
      <c r="Z89" s="156">
        <v>15</v>
      </c>
      <c r="AA89" s="4">
        <v>4.91</v>
      </c>
      <c r="AB89" s="157">
        <f t="shared" si="419"/>
        <v>73.650000000000006</v>
      </c>
      <c r="AC89" s="12">
        <v>7.3</v>
      </c>
      <c r="AD89" s="4">
        <v>44.08</v>
      </c>
      <c r="AE89" s="4" t="e">
        <f>#REF!*AC89</f>
        <v>#REF!</v>
      </c>
      <c r="AF89" s="6">
        <f t="shared" si="420"/>
        <v>50.691999999999993</v>
      </c>
      <c r="AG89" s="7">
        <f t="shared" si="421"/>
        <v>321.78399999999999</v>
      </c>
      <c r="AH89" s="156"/>
      <c r="AI89" s="4">
        <v>0</v>
      </c>
      <c r="AJ89" s="4"/>
      <c r="AK89" s="4">
        <f t="shared" si="422"/>
        <v>0</v>
      </c>
      <c r="AL89" s="4"/>
      <c r="AM89" s="4">
        <v>82.85</v>
      </c>
      <c r="AN89" s="6">
        <f t="shared" si="423"/>
        <v>0</v>
      </c>
      <c r="AO89" s="159"/>
      <c r="AP89" s="4">
        <v>117.46</v>
      </c>
      <c r="AQ89" s="4"/>
      <c r="AR89" s="6">
        <f t="shared" si="424"/>
        <v>0</v>
      </c>
      <c r="AS89" s="7">
        <f t="shared" si="425"/>
        <v>0</v>
      </c>
      <c r="AT89" s="156">
        <v>15</v>
      </c>
      <c r="AU89" s="4">
        <v>1.62</v>
      </c>
      <c r="AV89" s="4">
        <v>4.71</v>
      </c>
      <c r="AW89" s="4">
        <f t="shared" si="426"/>
        <v>24.3</v>
      </c>
      <c r="AX89" s="6">
        <f t="shared" si="427"/>
        <v>70.650000000000006</v>
      </c>
      <c r="AY89" s="12">
        <v>65</v>
      </c>
      <c r="AZ89" s="4">
        <v>1.1200000000000001</v>
      </c>
      <c r="BA89" s="4">
        <v>74.599999999999994</v>
      </c>
      <c r="BB89" s="4">
        <v>84.8</v>
      </c>
      <c r="BC89" s="4">
        <v>96.8</v>
      </c>
      <c r="BD89" s="4">
        <v>156.1</v>
      </c>
      <c r="BE89" s="4">
        <f t="shared" si="428"/>
        <v>2.4034999999999997</v>
      </c>
      <c r="BF89" s="4">
        <f t="shared" si="429"/>
        <v>72.800000000000011</v>
      </c>
      <c r="BG89" s="6">
        <f t="shared" si="430"/>
        <v>2.64385</v>
      </c>
      <c r="BH89" s="7">
        <f t="shared" si="431"/>
        <v>156.22749999999999</v>
      </c>
      <c r="BI89" s="27"/>
      <c r="BJ89" s="28"/>
      <c r="BK89" s="29"/>
      <c r="BL89" s="30"/>
      <c r="BM89" s="31"/>
      <c r="BN89" s="28"/>
      <c r="BO89" s="29"/>
      <c r="BP89" s="30"/>
      <c r="BQ89" s="31"/>
      <c r="BR89" s="28"/>
      <c r="BS89" s="29"/>
      <c r="BT89" s="30"/>
      <c r="BU89" s="31"/>
      <c r="BV89" s="28"/>
      <c r="BW89" s="29"/>
      <c r="BX89" s="30"/>
      <c r="BY89" s="31"/>
      <c r="BZ89" s="28"/>
      <c r="CA89" s="29"/>
      <c r="CB89" s="30"/>
      <c r="CD89" s="33">
        <f t="shared" si="432"/>
        <v>0</v>
      </c>
      <c r="CE89" s="17">
        <f t="shared" si="433"/>
        <v>0</v>
      </c>
      <c r="CF89" s="17">
        <f t="shared" si="434"/>
        <v>0</v>
      </c>
      <c r="CG89" s="17">
        <f t="shared" si="435"/>
        <v>0</v>
      </c>
      <c r="CH89" s="17">
        <f t="shared" si="436"/>
        <v>0</v>
      </c>
      <c r="CJ89" s="17">
        <f t="shared" si="437"/>
        <v>0</v>
      </c>
      <c r="CK89" s="17">
        <f t="shared" si="438"/>
        <v>0</v>
      </c>
      <c r="CL89" s="17">
        <f t="shared" si="439"/>
        <v>0</v>
      </c>
      <c r="CM89" s="17">
        <f t="shared" si="440"/>
        <v>0</v>
      </c>
      <c r="CN89" s="17">
        <f t="shared" si="441"/>
        <v>0</v>
      </c>
      <c r="CO89" s="17" t="e">
        <f>#REF!+AG89+AX89+AN89+BH89+#REF!+DP89</f>
        <v>#REF!</v>
      </c>
      <c r="CP89" s="17" t="e">
        <f>CO89*1.258</f>
        <v>#REF!</v>
      </c>
      <c r="CQ89" s="17">
        <f t="shared" si="389"/>
        <v>622.31149999999991</v>
      </c>
      <c r="CR89" s="17">
        <f t="shared" si="390"/>
        <v>645.38509999999997</v>
      </c>
      <c r="CS89" s="17">
        <f t="shared" si="391"/>
        <v>669.90079999999989</v>
      </c>
      <c r="CT89" s="17">
        <f t="shared" si="392"/>
        <v>698.74279999999987</v>
      </c>
      <c r="CU89" s="17">
        <f t="shared" si="393"/>
        <v>841.27034999999989</v>
      </c>
      <c r="CV89" s="17">
        <f t="shared" si="442"/>
        <v>997.74663509999982</v>
      </c>
      <c r="CW89" s="17">
        <f t="shared" si="394"/>
        <v>40.262</v>
      </c>
      <c r="CX89" s="17">
        <f t="shared" si="443"/>
        <v>0</v>
      </c>
      <c r="CY89" s="33"/>
      <c r="CZ89" s="33"/>
      <c r="DA89" s="17"/>
      <c r="DB89" s="17"/>
      <c r="DC89" s="17"/>
      <c r="DD89" s="15">
        <f t="shared" si="444"/>
        <v>100.04912791666665</v>
      </c>
      <c r="DE89" s="15">
        <f t="shared" si="445"/>
        <v>97.220294868421036</v>
      </c>
      <c r="DF89" s="15">
        <f t="shared" si="446"/>
        <v>94.674345124999974</v>
      </c>
      <c r="DG89" s="15">
        <f t="shared" si="447"/>
        <v>92.370866785714284</v>
      </c>
      <c r="DH89" s="15">
        <f t="shared" si="448"/>
        <v>75.61829704545454</v>
      </c>
      <c r="DI89" s="15"/>
      <c r="DJ89" s="15"/>
      <c r="DK89" s="15"/>
      <c r="DL89" s="15"/>
      <c r="DM89" s="15"/>
      <c r="DO89" s="17"/>
      <c r="DP89" s="17">
        <v>5.0999999999999996</v>
      </c>
      <c r="DQ89" s="32">
        <v>118.6</v>
      </c>
      <c r="DR89" s="32">
        <f t="shared" si="449"/>
        <v>510.25055237499987</v>
      </c>
      <c r="DS89" s="32">
        <f t="shared" si="450"/>
        <v>495.82350382894725</v>
      </c>
      <c r="DT89" s="32">
        <f t="shared" si="451"/>
        <v>482.83916013749985</v>
      </c>
      <c r="DU89" s="32">
        <f t="shared" si="452"/>
        <v>471.09142060714282</v>
      </c>
      <c r="DV89" s="32">
        <f t="shared" si="453"/>
        <v>385.6533149318181</v>
      </c>
      <c r="DW89" s="32">
        <v>404</v>
      </c>
      <c r="DX89" s="32">
        <f t="shared" si="454"/>
        <v>40419.847678333324</v>
      </c>
      <c r="DY89" s="32">
        <f t="shared" si="455"/>
        <v>39276.9991268421</v>
      </c>
      <c r="DZ89" s="32">
        <f t="shared" si="456"/>
        <v>38248.435430499987</v>
      </c>
      <c r="EA89" s="32">
        <f t="shared" si="457"/>
        <v>37317.830181428573</v>
      </c>
      <c r="EB89" s="32">
        <f t="shared" si="458"/>
        <v>30549.792006363634</v>
      </c>
      <c r="ED89" s="15">
        <f t="shared" si="459"/>
        <v>1800.8843024999996</v>
      </c>
      <c r="EE89" s="15">
        <f t="shared" si="460"/>
        <v>1847.1856024999997</v>
      </c>
      <c r="EF89" s="15">
        <f t="shared" si="461"/>
        <v>1893.4869024999994</v>
      </c>
      <c r="EG89" s="15">
        <f t="shared" si="462"/>
        <v>1939.7882024999999</v>
      </c>
      <c r="EH89" s="15">
        <f t="shared" si="463"/>
        <v>2495.4038025</v>
      </c>
      <c r="EI89" s="34"/>
      <c r="EJ89" s="35">
        <f t="shared" si="464"/>
        <v>30427.232225</v>
      </c>
      <c r="EK89" s="35">
        <f t="shared" si="465"/>
        <v>24358.067557142858</v>
      </c>
      <c r="EL89" s="35"/>
      <c r="EM89" s="35"/>
      <c r="EN89" s="15">
        <f t="shared" si="395"/>
        <v>74.83486111111111</v>
      </c>
      <c r="EO89" s="15">
        <f t="shared" si="402"/>
        <v>84.539386842105259</v>
      </c>
      <c r="EP89" s="15">
        <f t="shared" si="403"/>
        <v>82.325517499999989</v>
      </c>
      <c r="EQ89" s="15">
        <f t="shared" si="404"/>
        <v>75.314931250000001</v>
      </c>
      <c r="ER89" s="15">
        <f t="shared" si="396"/>
        <v>60.292246428571431</v>
      </c>
      <c r="ES89" s="15"/>
      <c r="ET89" s="15">
        <f t="shared" si="405"/>
        <v>1347.0274999999999</v>
      </c>
      <c r="EU89" s="15">
        <f t="shared" si="406"/>
        <v>1606.2483499999998</v>
      </c>
      <c r="EV89" s="15">
        <f t="shared" si="407"/>
        <v>1646.5103499999998</v>
      </c>
      <c r="EW89" s="15">
        <f t="shared" si="466"/>
        <v>1807.55835</v>
      </c>
      <c r="EX89" s="15">
        <f t="shared" si="467"/>
        <v>2532.2743500000001</v>
      </c>
      <c r="EY89" s="17">
        <f t="shared" si="397"/>
        <v>1347.0274999999999</v>
      </c>
      <c r="EZ89" s="17">
        <f t="shared" si="398"/>
        <v>1410.3631</v>
      </c>
      <c r="FA89" s="17">
        <f t="shared" si="399"/>
        <v>1475.1407999999999</v>
      </c>
      <c r="FB89" s="17">
        <f t="shared" si="400"/>
        <v>1665.0308</v>
      </c>
      <c r="FC89" s="17">
        <f t="shared" si="401"/>
        <v>2532.2743499999997</v>
      </c>
      <c r="FE89" s="17"/>
      <c r="FF89" s="17"/>
      <c r="FG89" s="17"/>
      <c r="FH89" s="17"/>
      <c r="FI89" s="17"/>
    </row>
    <row r="90" spans="1:165">
      <c r="A90" s="48">
        <v>10</v>
      </c>
      <c r="B90" s="19" t="s">
        <v>95</v>
      </c>
      <c r="C90" s="23">
        <v>18</v>
      </c>
      <c r="D90" s="24">
        <v>19</v>
      </c>
      <c r="E90" s="24">
        <v>20</v>
      </c>
      <c r="F90" s="24">
        <v>21</v>
      </c>
      <c r="G90" s="25">
        <v>33</v>
      </c>
      <c r="H90" s="26"/>
      <c r="I90" s="26">
        <f t="shared" si="387"/>
        <v>0</v>
      </c>
      <c r="J90" s="4">
        <f t="shared" si="408"/>
        <v>0</v>
      </c>
      <c r="K90" s="4">
        <f t="shared" si="409"/>
        <v>0</v>
      </c>
      <c r="L90" s="4">
        <f t="shared" si="410"/>
        <v>0</v>
      </c>
      <c r="M90" s="4">
        <f t="shared" si="411"/>
        <v>0</v>
      </c>
      <c r="N90" s="6">
        <f t="shared" si="412"/>
        <v>0</v>
      </c>
      <c r="O90" s="12">
        <v>0</v>
      </c>
      <c r="P90" s="4">
        <f>O90*1</f>
        <v>0</v>
      </c>
      <c r="Q90" s="4">
        <f t="shared" si="388"/>
        <v>0</v>
      </c>
      <c r="R90" s="4">
        <f t="shared" si="413"/>
        <v>0</v>
      </c>
      <c r="S90" s="4">
        <f t="shared" si="414"/>
        <v>0</v>
      </c>
      <c r="T90" s="4">
        <f t="shared" si="415"/>
        <v>0</v>
      </c>
      <c r="U90" s="4">
        <f t="shared" si="416"/>
        <v>0</v>
      </c>
      <c r="V90" s="7">
        <f t="shared" si="417"/>
        <v>0</v>
      </c>
      <c r="W90" s="156">
        <v>8.1999999999999993</v>
      </c>
      <c r="X90" s="4">
        <v>4.91</v>
      </c>
      <c r="Y90" s="4">
        <f t="shared" si="418"/>
        <v>40.262</v>
      </c>
      <c r="Z90" s="156">
        <v>15</v>
      </c>
      <c r="AA90" s="4">
        <v>4.91</v>
      </c>
      <c r="AB90" s="157">
        <f t="shared" si="419"/>
        <v>73.650000000000006</v>
      </c>
      <c r="AC90" s="12">
        <v>7.3</v>
      </c>
      <c r="AD90" s="4">
        <v>44.08</v>
      </c>
      <c r="AE90" s="4" t="e">
        <f>#REF!*AC90</f>
        <v>#REF!</v>
      </c>
      <c r="AF90" s="6">
        <f t="shared" si="420"/>
        <v>50.691999999999993</v>
      </c>
      <c r="AG90" s="7">
        <f t="shared" si="421"/>
        <v>321.78399999999999</v>
      </c>
      <c r="AH90" s="156"/>
      <c r="AI90" s="4">
        <v>0</v>
      </c>
      <c r="AJ90" s="4"/>
      <c r="AK90" s="4">
        <f t="shared" si="422"/>
        <v>0</v>
      </c>
      <c r="AL90" s="4"/>
      <c r="AM90" s="4">
        <v>82.85</v>
      </c>
      <c r="AN90" s="6">
        <f t="shared" si="423"/>
        <v>0</v>
      </c>
      <c r="AO90" s="159">
        <v>0.21659999999999999</v>
      </c>
      <c r="AP90" s="4">
        <v>117.46</v>
      </c>
      <c r="AQ90" s="4">
        <v>203.08</v>
      </c>
      <c r="AR90" s="6">
        <f t="shared" si="424"/>
        <v>223.38800000000003</v>
      </c>
      <c r="AS90" s="7">
        <f t="shared" si="425"/>
        <v>43.987127999999998</v>
      </c>
      <c r="AT90" s="156">
        <v>15</v>
      </c>
      <c r="AU90" s="4">
        <v>1.62</v>
      </c>
      <c r="AV90" s="4">
        <v>4.71</v>
      </c>
      <c r="AW90" s="4">
        <f t="shared" si="426"/>
        <v>24.3</v>
      </c>
      <c r="AX90" s="6">
        <f t="shared" si="427"/>
        <v>70.650000000000006</v>
      </c>
      <c r="AY90" s="12">
        <v>65</v>
      </c>
      <c r="AZ90" s="4">
        <v>1.1200000000000001</v>
      </c>
      <c r="BA90" s="4">
        <v>68.900000000000006</v>
      </c>
      <c r="BB90" s="4">
        <v>84.8</v>
      </c>
      <c r="BC90" s="4">
        <v>96.8</v>
      </c>
      <c r="BD90" s="4">
        <v>156.1</v>
      </c>
      <c r="BE90" s="4">
        <f t="shared" si="428"/>
        <v>2.4034999999999997</v>
      </c>
      <c r="BF90" s="4">
        <f t="shared" si="429"/>
        <v>72.800000000000011</v>
      </c>
      <c r="BG90" s="6">
        <f t="shared" si="430"/>
        <v>2.64385</v>
      </c>
      <c r="BH90" s="7">
        <f t="shared" si="431"/>
        <v>156.22749999999999</v>
      </c>
      <c r="BI90" s="27"/>
      <c r="BJ90" s="28"/>
      <c r="BK90" s="29"/>
      <c r="BL90" s="30"/>
      <c r="BM90" s="31"/>
      <c r="BN90" s="28"/>
      <c r="BO90" s="29"/>
      <c r="BP90" s="30"/>
      <c r="BQ90" s="31"/>
      <c r="BR90" s="28"/>
      <c r="BS90" s="29"/>
      <c r="BT90" s="30"/>
      <c r="BU90" s="31"/>
      <c r="BV90" s="28"/>
      <c r="BW90" s="29"/>
      <c r="BX90" s="30"/>
      <c r="BY90" s="31"/>
      <c r="BZ90" s="28"/>
      <c r="CA90" s="29"/>
      <c r="CB90" s="30"/>
      <c r="CD90" s="33">
        <f t="shared" si="432"/>
        <v>219.93563999999998</v>
      </c>
      <c r="CE90" s="17">
        <f t="shared" si="433"/>
        <v>175.94851199999999</v>
      </c>
      <c r="CF90" s="17">
        <f t="shared" si="434"/>
        <v>131.96138400000001</v>
      </c>
      <c r="CG90" s="17">
        <f t="shared" si="435"/>
        <v>87.974255999999997</v>
      </c>
      <c r="CH90" s="17">
        <f t="shared" si="436"/>
        <v>43.987127999999998</v>
      </c>
      <c r="CJ90" s="17">
        <f t="shared" si="437"/>
        <v>2.4437293333333332</v>
      </c>
      <c r="CK90" s="17">
        <f t="shared" si="438"/>
        <v>2.3151120000000001</v>
      </c>
      <c r="CL90" s="17">
        <f t="shared" si="439"/>
        <v>2.1993564000000001</v>
      </c>
      <c r="CM90" s="17">
        <f t="shared" si="440"/>
        <v>2.0946251428571427</v>
      </c>
      <c r="CN90" s="17">
        <f t="shared" si="441"/>
        <v>1.3329432727272728</v>
      </c>
      <c r="CO90" s="17" t="e">
        <f>#REF!+AG90+AX90+AN90+BH90+#REF!+DP90</f>
        <v>#REF!</v>
      </c>
      <c r="CP90" s="17" t="e">
        <f>CO90*1.259</f>
        <v>#REF!</v>
      </c>
      <c r="CQ90" s="17">
        <f t="shared" si="389"/>
        <v>666.29862799999989</v>
      </c>
      <c r="CR90" s="17">
        <f t="shared" si="390"/>
        <v>675.67227799999989</v>
      </c>
      <c r="CS90" s="17">
        <f t="shared" si="391"/>
        <v>713.88792799999987</v>
      </c>
      <c r="CT90" s="17">
        <f t="shared" si="392"/>
        <v>742.72992799999986</v>
      </c>
      <c r="CU90" s="17">
        <f t="shared" si="393"/>
        <v>885.25747799999988</v>
      </c>
      <c r="CV90" s="17">
        <f t="shared" si="442"/>
        <v>1048.1448539519999</v>
      </c>
      <c r="CW90" s="17">
        <f t="shared" si="394"/>
        <v>40.262</v>
      </c>
      <c r="CX90" s="17">
        <f t="shared" si="443"/>
        <v>0</v>
      </c>
      <c r="CY90" s="33"/>
      <c r="CZ90" s="33"/>
      <c r="DA90" s="17"/>
      <c r="DB90" s="17"/>
      <c r="DC90" s="17"/>
      <c r="DD90" s="15">
        <f t="shared" si="444"/>
        <v>102.85941664999999</v>
      </c>
      <c r="DE90" s="15">
        <f t="shared" si="445"/>
        <v>99.882673668421035</v>
      </c>
      <c r="DF90" s="15">
        <f t="shared" si="446"/>
        <v>97.203604984999984</v>
      </c>
      <c r="DG90" s="15">
        <f t="shared" si="447"/>
        <v>94.779685699999973</v>
      </c>
      <c r="DH90" s="15">
        <f t="shared" si="448"/>
        <v>77.151181809090886</v>
      </c>
      <c r="DI90" s="15"/>
      <c r="DJ90" s="15"/>
      <c r="DK90" s="15"/>
      <c r="DL90" s="15"/>
      <c r="DM90" s="15"/>
      <c r="DO90" s="17"/>
      <c r="DP90" s="17">
        <v>6.5</v>
      </c>
      <c r="DQ90" s="32">
        <v>118.4</v>
      </c>
      <c r="DR90" s="32">
        <f t="shared" si="449"/>
        <v>668.58620822499995</v>
      </c>
      <c r="DS90" s="32">
        <f t="shared" si="450"/>
        <v>649.23737884473667</v>
      </c>
      <c r="DT90" s="32">
        <f t="shared" si="451"/>
        <v>631.82343240249986</v>
      </c>
      <c r="DU90" s="32">
        <f t="shared" si="452"/>
        <v>616.06795704999979</v>
      </c>
      <c r="DV90" s="32">
        <f t="shared" si="453"/>
        <v>501.48268175909078</v>
      </c>
      <c r="DW90" s="32">
        <v>356</v>
      </c>
      <c r="DX90" s="32">
        <f t="shared" si="454"/>
        <v>36617.952327399995</v>
      </c>
      <c r="DY90" s="32">
        <f t="shared" si="455"/>
        <v>35558.23182595789</v>
      </c>
      <c r="DZ90" s="32">
        <f t="shared" si="456"/>
        <v>34604.483374659998</v>
      </c>
      <c r="EA90" s="32">
        <f t="shared" si="457"/>
        <v>33741.568109199994</v>
      </c>
      <c r="EB90" s="32">
        <f t="shared" si="458"/>
        <v>27465.820724036355</v>
      </c>
      <c r="ED90" s="15">
        <f t="shared" si="459"/>
        <v>1851.4694996999997</v>
      </c>
      <c r="EE90" s="15">
        <f t="shared" si="460"/>
        <v>1897.7707996999998</v>
      </c>
      <c r="EF90" s="15">
        <f t="shared" si="461"/>
        <v>1944.0720996999996</v>
      </c>
      <c r="EG90" s="15">
        <f t="shared" si="462"/>
        <v>1990.3733996999995</v>
      </c>
      <c r="EH90" s="15">
        <f t="shared" si="463"/>
        <v>2545.9889996999991</v>
      </c>
      <c r="EI90" s="34"/>
      <c r="EJ90" s="35">
        <f t="shared" si="464"/>
        <v>27464.591257</v>
      </c>
      <c r="EK90" s="35">
        <f t="shared" si="465"/>
        <v>21836.883003999999</v>
      </c>
      <c r="EL90" s="35"/>
      <c r="EM90" s="35"/>
      <c r="EN90" s="15">
        <f t="shared" si="395"/>
        <v>77.278590444444433</v>
      </c>
      <c r="EO90" s="15">
        <f t="shared" si="402"/>
        <v>86.854498842105258</v>
      </c>
      <c r="EP90" s="15">
        <f t="shared" si="403"/>
        <v>84.524873899999989</v>
      </c>
      <c r="EQ90" s="15">
        <f t="shared" si="404"/>
        <v>77.14772825</v>
      </c>
      <c r="ER90" s="15">
        <f t="shared" si="396"/>
        <v>61.339558999999994</v>
      </c>
      <c r="ES90" s="15"/>
      <c r="ET90" s="15">
        <f t="shared" si="405"/>
        <v>1391.0146279999999</v>
      </c>
      <c r="EU90" s="15">
        <f t="shared" si="406"/>
        <v>1650.2354779999998</v>
      </c>
      <c r="EV90" s="15">
        <f t="shared" si="407"/>
        <v>1690.4974779999998</v>
      </c>
      <c r="EW90" s="15">
        <f t="shared" si="466"/>
        <v>1851.545478</v>
      </c>
      <c r="EX90" s="15">
        <f t="shared" si="467"/>
        <v>2576.2614779999999</v>
      </c>
      <c r="EY90" s="17">
        <f t="shared" si="397"/>
        <v>1391.0146279999999</v>
      </c>
      <c r="EZ90" s="17">
        <f t="shared" si="398"/>
        <v>1440.6502780000001</v>
      </c>
      <c r="FA90" s="17">
        <f t="shared" si="399"/>
        <v>1519.1279279999999</v>
      </c>
      <c r="FB90" s="17">
        <f t="shared" si="400"/>
        <v>1709.0179279999998</v>
      </c>
      <c r="FC90" s="17">
        <f t="shared" si="401"/>
        <v>2576.2614779999999</v>
      </c>
      <c r="FE90" s="17"/>
      <c r="FF90" s="17"/>
      <c r="FG90" s="17"/>
      <c r="FH90" s="17"/>
      <c r="FI90" s="17"/>
    </row>
    <row r="91" spans="1:165">
      <c r="A91" s="48">
        <v>11</v>
      </c>
      <c r="B91" s="19" t="s">
        <v>96</v>
      </c>
      <c r="C91" s="23">
        <v>18</v>
      </c>
      <c r="D91" s="24">
        <v>19</v>
      </c>
      <c r="E91" s="24">
        <v>20</v>
      </c>
      <c r="F91" s="24">
        <v>21</v>
      </c>
      <c r="G91" s="25">
        <v>33</v>
      </c>
      <c r="H91" s="26"/>
      <c r="I91" s="26">
        <f t="shared" si="387"/>
        <v>0</v>
      </c>
      <c r="J91" s="4">
        <f t="shared" si="408"/>
        <v>0</v>
      </c>
      <c r="K91" s="4">
        <f t="shared" si="409"/>
        <v>0</v>
      </c>
      <c r="L91" s="4">
        <f t="shared" si="410"/>
        <v>0</v>
      </c>
      <c r="M91" s="4">
        <f t="shared" si="411"/>
        <v>0</v>
      </c>
      <c r="N91" s="6">
        <f t="shared" si="412"/>
        <v>0</v>
      </c>
      <c r="O91" s="12">
        <v>0</v>
      </c>
      <c r="P91" s="4">
        <f>O91*1</f>
        <v>0</v>
      </c>
      <c r="Q91" s="4">
        <f t="shared" si="388"/>
        <v>0</v>
      </c>
      <c r="R91" s="4">
        <f t="shared" si="413"/>
        <v>0</v>
      </c>
      <c r="S91" s="4">
        <f t="shared" si="414"/>
        <v>0</v>
      </c>
      <c r="T91" s="4">
        <f t="shared" si="415"/>
        <v>0</v>
      </c>
      <c r="U91" s="4">
        <f t="shared" si="416"/>
        <v>0</v>
      </c>
      <c r="V91" s="7">
        <f t="shared" si="417"/>
        <v>0</v>
      </c>
      <c r="W91" s="156">
        <v>8.1999999999999993</v>
      </c>
      <c r="X91" s="4">
        <v>4.91</v>
      </c>
      <c r="Y91" s="4">
        <f t="shared" si="418"/>
        <v>40.262</v>
      </c>
      <c r="Z91" s="156">
        <v>15</v>
      </c>
      <c r="AA91" s="4">
        <v>4.91</v>
      </c>
      <c r="AB91" s="157">
        <f t="shared" si="419"/>
        <v>73.650000000000006</v>
      </c>
      <c r="AC91" s="12">
        <v>7.3</v>
      </c>
      <c r="AD91" s="4">
        <v>44.08</v>
      </c>
      <c r="AE91" s="4" t="e">
        <f>#REF!*AC91</f>
        <v>#REF!</v>
      </c>
      <c r="AF91" s="6">
        <f t="shared" si="420"/>
        <v>50.691999999999993</v>
      </c>
      <c r="AG91" s="7">
        <f t="shared" si="421"/>
        <v>321.78399999999999</v>
      </c>
      <c r="AH91" s="156"/>
      <c r="AI91" s="4">
        <v>0</v>
      </c>
      <c r="AJ91" s="4"/>
      <c r="AK91" s="4">
        <f t="shared" si="422"/>
        <v>0</v>
      </c>
      <c r="AL91" s="4"/>
      <c r="AM91" s="4">
        <v>82.85</v>
      </c>
      <c r="AN91" s="6">
        <f t="shared" si="423"/>
        <v>0</v>
      </c>
      <c r="AO91" s="159">
        <v>0.21659999999999999</v>
      </c>
      <c r="AP91" s="4">
        <v>117.46</v>
      </c>
      <c r="AQ91" s="4">
        <v>193.85</v>
      </c>
      <c r="AR91" s="6">
        <f t="shared" si="424"/>
        <v>213.23500000000001</v>
      </c>
      <c r="AS91" s="7">
        <f t="shared" si="425"/>
        <v>41.987909999999999</v>
      </c>
      <c r="AT91" s="156">
        <v>15</v>
      </c>
      <c r="AU91" s="4">
        <v>1.62</v>
      </c>
      <c r="AV91" s="4">
        <v>4.71</v>
      </c>
      <c r="AW91" s="4">
        <f t="shared" si="426"/>
        <v>24.3</v>
      </c>
      <c r="AX91" s="6">
        <f t="shared" si="427"/>
        <v>70.650000000000006</v>
      </c>
      <c r="AY91" s="12">
        <v>65</v>
      </c>
      <c r="AZ91" s="4">
        <v>1.1200000000000001</v>
      </c>
      <c r="BA91" s="4">
        <v>74.599999999999994</v>
      </c>
      <c r="BB91" s="4">
        <v>84.8</v>
      </c>
      <c r="BC91" s="4">
        <v>96.8</v>
      </c>
      <c r="BD91" s="4">
        <v>156.1</v>
      </c>
      <c r="BE91" s="4">
        <f t="shared" si="428"/>
        <v>2.4034999999999997</v>
      </c>
      <c r="BF91" s="4">
        <f t="shared" si="429"/>
        <v>72.800000000000011</v>
      </c>
      <c r="BG91" s="6">
        <f t="shared" si="430"/>
        <v>2.64385</v>
      </c>
      <c r="BH91" s="7">
        <f t="shared" si="431"/>
        <v>156.22749999999999</v>
      </c>
      <c r="BI91" s="27"/>
      <c r="BJ91" s="28"/>
      <c r="BK91" s="29"/>
      <c r="BL91" s="30"/>
      <c r="BM91" s="31"/>
      <c r="BN91" s="28"/>
      <c r="BO91" s="29"/>
      <c r="BP91" s="30"/>
      <c r="BQ91" s="31"/>
      <c r="BR91" s="28"/>
      <c r="BS91" s="29"/>
      <c r="BT91" s="30"/>
      <c r="BU91" s="31"/>
      <c r="BV91" s="28"/>
      <c r="BW91" s="29"/>
      <c r="BX91" s="30"/>
      <c r="BY91" s="31"/>
      <c r="BZ91" s="28"/>
      <c r="CA91" s="29"/>
      <c r="CB91" s="30"/>
      <c r="CD91" s="33">
        <f t="shared" si="432"/>
        <v>209.93955</v>
      </c>
      <c r="CE91" s="17">
        <f t="shared" si="433"/>
        <v>167.95164</v>
      </c>
      <c r="CF91" s="17">
        <f t="shared" si="434"/>
        <v>125.96373</v>
      </c>
      <c r="CG91" s="17">
        <f t="shared" si="435"/>
        <v>83.975819999999999</v>
      </c>
      <c r="CH91" s="17">
        <f t="shared" si="436"/>
        <v>41.987909999999999</v>
      </c>
      <c r="CJ91" s="17">
        <f t="shared" si="437"/>
        <v>2.3326616666666666</v>
      </c>
      <c r="CK91" s="17">
        <f t="shared" si="438"/>
        <v>2.2098900000000001</v>
      </c>
      <c r="CL91" s="17">
        <f t="shared" si="439"/>
        <v>2.0993955</v>
      </c>
      <c r="CM91" s="17">
        <f t="shared" si="440"/>
        <v>1.9994242857142857</v>
      </c>
      <c r="CN91" s="17">
        <f t="shared" si="441"/>
        <v>1.2723609090909092</v>
      </c>
      <c r="CO91" s="17" t="e">
        <f>#REF!+AG91+AX91+AN91+BH91+#REF!+DP91</f>
        <v>#REF!</v>
      </c>
      <c r="CP91" s="17" t="e">
        <f>CO91*1.258</f>
        <v>#REF!</v>
      </c>
      <c r="CQ91" s="17">
        <f t="shared" si="389"/>
        <v>664.29940999999997</v>
      </c>
      <c r="CR91" s="17">
        <f t="shared" si="390"/>
        <v>687.37301000000002</v>
      </c>
      <c r="CS91" s="17">
        <f t="shared" si="391"/>
        <v>711.88870999999995</v>
      </c>
      <c r="CT91" s="17">
        <f t="shared" si="392"/>
        <v>740.73070999999993</v>
      </c>
      <c r="CU91" s="17">
        <f t="shared" si="393"/>
        <v>883.25825999999995</v>
      </c>
      <c r="CV91" s="17">
        <f t="shared" si="442"/>
        <v>1048.4275546199999</v>
      </c>
      <c r="CW91" s="17">
        <f t="shared" si="394"/>
        <v>40.262</v>
      </c>
      <c r="CX91" s="17">
        <f t="shared" si="443"/>
        <v>0</v>
      </c>
      <c r="CY91" s="33"/>
      <c r="CZ91" s="33"/>
      <c r="DA91" s="17"/>
      <c r="DB91" s="17"/>
      <c r="DC91" s="17"/>
      <c r="DD91" s="15">
        <f t="shared" si="444"/>
        <v>102.73168883333332</v>
      </c>
      <c r="DE91" s="15">
        <f t="shared" si="445"/>
        <v>99.761668368421041</v>
      </c>
      <c r="DF91" s="15">
        <f t="shared" si="446"/>
        <v>97.08864994999999</v>
      </c>
      <c r="DG91" s="15">
        <f t="shared" si="447"/>
        <v>94.670204714285688</v>
      </c>
      <c r="DH91" s="15">
        <f t="shared" si="448"/>
        <v>77.081512090909087</v>
      </c>
      <c r="DI91" s="15"/>
      <c r="DJ91" s="15"/>
      <c r="DK91" s="15"/>
      <c r="DL91" s="15"/>
      <c r="DM91" s="15"/>
      <c r="DO91" s="17"/>
      <c r="DP91" s="17">
        <v>5.3</v>
      </c>
      <c r="DQ91" s="32">
        <v>118.7</v>
      </c>
      <c r="DR91" s="32">
        <f t="shared" si="449"/>
        <v>544.47795081666663</v>
      </c>
      <c r="DS91" s="32">
        <f t="shared" si="450"/>
        <v>528.73684235263147</v>
      </c>
      <c r="DT91" s="32">
        <f t="shared" si="451"/>
        <v>514.56984473499995</v>
      </c>
      <c r="DU91" s="32">
        <f t="shared" si="452"/>
        <v>501.75208498571413</v>
      </c>
      <c r="DV91" s="32">
        <f t="shared" si="453"/>
        <v>408.53201408181815</v>
      </c>
      <c r="DW91" s="32">
        <v>225</v>
      </c>
      <c r="DX91" s="32">
        <f t="shared" si="454"/>
        <v>23114.629987499997</v>
      </c>
      <c r="DY91" s="32">
        <f t="shared" si="455"/>
        <v>22446.375382894734</v>
      </c>
      <c r="DZ91" s="32">
        <f t="shared" si="456"/>
        <v>21844.946238749999</v>
      </c>
      <c r="EA91" s="32">
        <f t="shared" si="457"/>
        <v>21300.796060714281</v>
      </c>
      <c r="EB91" s="32">
        <f t="shared" si="458"/>
        <v>17343.340220454545</v>
      </c>
      <c r="ED91" s="15">
        <f t="shared" si="459"/>
        <v>1849.1703989999999</v>
      </c>
      <c r="EE91" s="15">
        <f t="shared" si="460"/>
        <v>1895.4716989999997</v>
      </c>
      <c r="EF91" s="15">
        <f t="shared" si="461"/>
        <v>1941.7729989999998</v>
      </c>
      <c r="EG91" s="15">
        <f t="shared" si="462"/>
        <v>1988.0742989999994</v>
      </c>
      <c r="EH91" s="15">
        <f t="shared" si="463"/>
        <v>2543.689899</v>
      </c>
      <c r="EI91" s="34"/>
      <c r="EJ91" s="35">
        <f t="shared" si="464"/>
        <v>17339.496187499997</v>
      </c>
      <c r="EK91" s="35">
        <f t="shared" si="465"/>
        <v>13790.690678571427</v>
      </c>
      <c r="EL91" s="35"/>
      <c r="EM91" s="35"/>
      <c r="EN91" s="15">
        <f t="shared" si="395"/>
        <v>77.167522777777776</v>
      </c>
      <c r="EO91" s="15">
        <f t="shared" si="402"/>
        <v>86.74927684210526</v>
      </c>
      <c r="EP91" s="15">
        <f t="shared" si="403"/>
        <v>84.424913000000004</v>
      </c>
      <c r="EQ91" s="15">
        <f t="shared" si="404"/>
        <v>77.064427499999994</v>
      </c>
      <c r="ER91" s="15">
        <f t="shared" si="396"/>
        <v>61.291958571428566</v>
      </c>
      <c r="ES91" s="15"/>
      <c r="ET91" s="15">
        <f t="shared" si="405"/>
        <v>1389.01541</v>
      </c>
      <c r="EU91" s="15">
        <f t="shared" si="406"/>
        <v>1648.2362599999999</v>
      </c>
      <c r="EV91" s="15">
        <f t="shared" si="407"/>
        <v>1688.4982600000001</v>
      </c>
      <c r="EW91" s="15">
        <f t="shared" si="466"/>
        <v>1849.5462599999998</v>
      </c>
      <c r="EX91" s="15">
        <f t="shared" si="467"/>
        <v>2574.26226</v>
      </c>
      <c r="EY91" s="17">
        <f t="shared" si="397"/>
        <v>1389.01541</v>
      </c>
      <c r="EZ91" s="17">
        <f t="shared" si="398"/>
        <v>1452.3510100000001</v>
      </c>
      <c r="FA91" s="17">
        <f t="shared" si="399"/>
        <v>1517.12871</v>
      </c>
      <c r="FB91" s="17">
        <f t="shared" si="400"/>
        <v>1707.0187099999998</v>
      </c>
      <c r="FC91" s="17">
        <f t="shared" si="401"/>
        <v>2574.26226</v>
      </c>
      <c r="FE91" s="17"/>
      <c r="FF91" s="17"/>
      <c r="FG91" s="17"/>
      <c r="FH91" s="17"/>
      <c r="FI91" s="17"/>
    </row>
    <row r="92" spans="1:165">
      <c r="A92" s="48">
        <v>12</v>
      </c>
      <c r="B92" s="19" t="s">
        <v>97</v>
      </c>
      <c r="C92" s="23">
        <v>18</v>
      </c>
      <c r="D92" s="24">
        <v>19</v>
      </c>
      <c r="E92" s="24">
        <v>20</v>
      </c>
      <c r="F92" s="24">
        <v>21</v>
      </c>
      <c r="G92" s="25">
        <v>33</v>
      </c>
      <c r="H92" s="26">
        <v>8.52</v>
      </c>
      <c r="I92" s="26">
        <f t="shared" si="387"/>
        <v>9.3719999999999999</v>
      </c>
      <c r="J92" s="4">
        <f t="shared" si="408"/>
        <v>168.696</v>
      </c>
      <c r="K92" s="4">
        <f t="shared" si="409"/>
        <v>178.06799999999998</v>
      </c>
      <c r="L92" s="4">
        <f t="shared" si="410"/>
        <v>187.44</v>
      </c>
      <c r="M92" s="4">
        <f t="shared" si="411"/>
        <v>196.81200000000001</v>
      </c>
      <c r="N92" s="6">
        <f t="shared" si="412"/>
        <v>309.27600000000001</v>
      </c>
      <c r="O92" s="154">
        <v>1.41E-2</v>
      </c>
      <c r="P92" s="4">
        <v>1720.44</v>
      </c>
      <c r="Q92" s="4">
        <f t="shared" si="388"/>
        <v>1961.3016</v>
      </c>
      <c r="R92" s="4">
        <f t="shared" si="413"/>
        <v>436.647672</v>
      </c>
      <c r="S92" s="4">
        <f t="shared" si="414"/>
        <v>460.90587599999998</v>
      </c>
      <c r="T92" s="4">
        <f t="shared" si="415"/>
        <v>485.16408000000001</v>
      </c>
      <c r="U92" s="4">
        <f t="shared" si="416"/>
        <v>509.42228399999999</v>
      </c>
      <c r="V92" s="7">
        <f t="shared" si="417"/>
        <v>800.52073199999995</v>
      </c>
      <c r="W92" s="156">
        <v>8.1999999999999993</v>
      </c>
      <c r="X92" s="4">
        <v>4.91</v>
      </c>
      <c r="Y92" s="4">
        <f t="shared" si="418"/>
        <v>40.262</v>
      </c>
      <c r="Z92" s="156">
        <v>15</v>
      </c>
      <c r="AA92" s="4">
        <v>4.91</v>
      </c>
      <c r="AB92" s="157">
        <f t="shared" si="419"/>
        <v>73.650000000000006</v>
      </c>
      <c r="AC92" s="12">
        <v>9.1</v>
      </c>
      <c r="AD92" s="4">
        <v>44.08</v>
      </c>
      <c r="AE92" s="4" t="e">
        <f>#REF!*AC92</f>
        <v>#REF!</v>
      </c>
      <c r="AF92" s="6">
        <f t="shared" si="420"/>
        <v>50.691999999999993</v>
      </c>
      <c r="AG92" s="7">
        <f t="shared" si="421"/>
        <v>401.12799999999999</v>
      </c>
      <c r="AH92" s="156">
        <v>9.1</v>
      </c>
      <c r="AI92" s="4"/>
      <c r="AJ92" s="4">
        <v>23.17</v>
      </c>
      <c r="AK92" s="4">
        <f t="shared" si="422"/>
        <v>0</v>
      </c>
      <c r="AL92" s="4"/>
      <c r="AM92" s="4">
        <v>82.85</v>
      </c>
      <c r="AN92" s="6">
        <f t="shared" si="423"/>
        <v>210.84700000000001</v>
      </c>
      <c r="AO92" s="159">
        <v>0.158</v>
      </c>
      <c r="AP92" s="4">
        <v>117.46</v>
      </c>
      <c r="AQ92" s="4">
        <v>305.68</v>
      </c>
      <c r="AR92" s="6">
        <f t="shared" si="424"/>
        <v>336.24800000000005</v>
      </c>
      <c r="AS92" s="7">
        <f t="shared" si="425"/>
        <v>48.297440000000002</v>
      </c>
      <c r="AT92" s="156">
        <v>15</v>
      </c>
      <c r="AU92" s="4">
        <v>1.62</v>
      </c>
      <c r="AV92" s="4">
        <v>4.71</v>
      </c>
      <c r="AW92" s="4">
        <f t="shared" si="426"/>
        <v>24.3</v>
      </c>
      <c r="AX92" s="6">
        <f t="shared" si="427"/>
        <v>70.650000000000006</v>
      </c>
      <c r="AY92" s="12">
        <v>65</v>
      </c>
      <c r="AZ92" s="4">
        <v>1.1200000000000001</v>
      </c>
      <c r="BA92" s="4">
        <v>74.599999999999994</v>
      </c>
      <c r="BB92" s="4">
        <v>84.8</v>
      </c>
      <c r="BC92" s="4">
        <v>96.8</v>
      </c>
      <c r="BD92" s="4">
        <v>156.1</v>
      </c>
      <c r="BE92" s="4">
        <f t="shared" si="428"/>
        <v>2.4034999999999997</v>
      </c>
      <c r="BF92" s="4">
        <f t="shared" si="429"/>
        <v>72.800000000000011</v>
      </c>
      <c r="BG92" s="6">
        <f t="shared" si="430"/>
        <v>2.64385</v>
      </c>
      <c r="BH92" s="7">
        <f t="shared" si="431"/>
        <v>156.22749999999999</v>
      </c>
      <c r="BI92" s="27"/>
      <c r="BJ92" s="28"/>
      <c r="BK92" s="29"/>
      <c r="BL92" s="30"/>
      <c r="BM92" s="31"/>
      <c r="BN92" s="28"/>
      <c r="BO92" s="29"/>
      <c r="BP92" s="30"/>
      <c r="BQ92" s="31"/>
      <c r="BR92" s="28"/>
      <c r="BS92" s="29"/>
      <c r="BT92" s="30"/>
      <c r="BU92" s="31"/>
      <c r="BV92" s="28"/>
      <c r="BW92" s="29"/>
      <c r="BX92" s="30"/>
      <c r="BY92" s="31"/>
      <c r="BZ92" s="28"/>
      <c r="CA92" s="29"/>
      <c r="CB92" s="30"/>
      <c r="CD92" s="33">
        <f t="shared" si="432"/>
        <v>241.4872</v>
      </c>
      <c r="CE92" s="17">
        <f t="shared" si="433"/>
        <v>193.18976000000001</v>
      </c>
      <c r="CF92" s="17">
        <f t="shared" si="434"/>
        <v>144.89232000000001</v>
      </c>
      <c r="CG92" s="17">
        <f t="shared" si="435"/>
        <v>96.594880000000003</v>
      </c>
      <c r="CH92" s="17">
        <f t="shared" si="436"/>
        <v>48.297440000000002</v>
      </c>
      <c r="CJ92" s="17">
        <f t="shared" si="437"/>
        <v>2.6831911111111113</v>
      </c>
      <c r="CK92" s="17">
        <f t="shared" si="438"/>
        <v>2.5419705263157897</v>
      </c>
      <c r="CL92" s="17">
        <f t="shared" si="439"/>
        <v>2.4148719999999999</v>
      </c>
      <c r="CM92" s="17">
        <f t="shared" si="440"/>
        <v>2.2998780952380953</v>
      </c>
      <c r="CN92" s="17">
        <f t="shared" si="441"/>
        <v>1.4635587878787879</v>
      </c>
      <c r="CO92" s="17" t="e">
        <f>#REF!+AG92+AX92+AN92+BH92+#REF!+DP92</f>
        <v>#REF!</v>
      </c>
      <c r="CP92" s="17" t="e">
        <f>CO92*1.259</f>
        <v>#REF!</v>
      </c>
      <c r="CQ92" s="17">
        <f t="shared" si="389"/>
        <v>960.79993999999999</v>
      </c>
      <c r="CR92" s="17">
        <f t="shared" si="390"/>
        <v>983.87354000000005</v>
      </c>
      <c r="CS92" s="17">
        <f t="shared" si="391"/>
        <v>1008.38924</v>
      </c>
      <c r="CT92" s="17">
        <f t="shared" si="392"/>
        <v>1037.2312400000001</v>
      </c>
      <c r="CU92" s="17">
        <f t="shared" si="393"/>
        <v>1179.7587899999999</v>
      </c>
      <c r="CV92" s="17">
        <f t="shared" si="442"/>
        <v>1392.1153721999999</v>
      </c>
      <c r="CW92" s="17">
        <f t="shared" si="394"/>
        <v>40.262</v>
      </c>
      <c r="CX92" s="17">
        <f t="shared" si="443"/>
        <v>24.258203999999999</v>
      </c>
      <c r="CY92" s="33"/>
      <c r="CZ92" s="33"/>
      <c r="DA92" s="17"/>
      <c r="DB92" s="17"/>
      <c r="DC92" s="17"/>
      <c r="DD92" s="15">
        <f t="shared" si="444"/>
        <v>121.67477824999999</v>
      </c>
      <c r="DE92" s="15">
        <f t="shared" si="445"/>
        <v>117.70775307894736</v>
      </c>
      <c r="DF92" s="15">
        <f t="shared" si="446"/>
        <v>114.13743042499999</v>
      </c>
      <c r="DG92" s="15">
        <f t="shared" si="447"/>
        <v>110.90713849999999</v>
      </c>
      <c r="DH92" s="15">
        <f t="shared" si="448"/>
        <v>87.414106318181808</v>
      </c>
      <c r="DI92" s="15"/>
      <c r="DJ92" s="15"/>
      <c r="DK92" s="15"/>
      <c r="DL92" s="15"/>
      <c r="DM92" s="15"/>
      <c r="DO92" s="17"/>
      <c r="DP92" s="17">
        <v>2.5</v>
      </c>
      <c r="DQ92" s="32">
        <v>118</v>
      </c>
      <c r="DR92" s="32">
        <f t="shared" si="449"/>
        <v>304.18694562499996</v>
      </c>
      <c r="DS92" s="32">
        <f t="shared" si="450"/>
        <v>294.26938269736843</v>
      </c>
      <c r="DT92" s="32">
        <f t="shared" si="451"/>
        <v>285.34357606250001</v>
      </c>
      <c r="DU92" s="32">
        <f t="shared" si="452"/>
        <v>277.26784624999999</v>
      </c>
      <c r="DV92" s="32">
        <f t="shared" si="453"/>
        <v>218.53526579545451</v>
      </c>
      <c r="DW92" s="32">
        <v>277</v>
      </c>
      <c r="DX92" s="32">
        <f t="shared" si="454"/>
        <v>33703.913575249993</v>
      </c>
      <c r="DY92" s="32">
        <f t="shared" si="455"/>
        <v>32605.047602868421</v>
      </c>
      <c r="DZ92" s="32">
        <f t="shared" si="456"/>
        <v>31616.068227724998</v>
      </c>
      <c r="EA92" s="32">
        <f t="shared" si="457"/>
        <v>30721.277364499998</v>
      </c>
      <c r="EB92" s="32">
        <f t="shared" si="458"/>
        <v>24213.70745013636</v>
      </c>
      <c r="ED92" s="15">
        <f t="shared" si="459"/>
        <v>2190.1460084999999</v>
      </c>
      <c r="EE92" s="15">
        <f t="shared" si="460"/>
        <v>2236.4473085</v>
      </c>
      <c r="EF92" s="15">
        <f t="shared" si="461"/>
        <v>2282.7486085</v>
      </c>
      <c r="EG92" s="15">
        <f t="shared" si="462"/>
        <v>2329.0499084999997</v>
      </c>
      <c r="EH92" s="15">
        <f t="shared" si="463"/>
        <v>2884.6655084999998</v>
      </c>
      <c r="EI92" s="34"/>
      <c r="EJ92" s="35">
        <f t="shared" si="464"/>
        <v>24768.956701249997</v>
      </c>
      <c r="EK92" s="35">
        <f t="shared" si="465"/>
        <v>18933.364115</v>
      </c>
      <c r="EL92" s="35"/>
      <c r="EM92" s="35"/>
      <c r="EN92" s="15">
        <f t="shared" si="395"/>
        <v>93.639774444444441</v>
      </c>
      <c r="EO92" s="15">
        <f t="shared" si="402"/>
        <v>102.35456789473685</v>
      </c>
      <c r="EP92" s="15">
        <f t="shared" si="403"/>
        <v>99.249939499999996</v>
      </c>
      <c r="EQ92" s="15">
        <f t="shared" si="404"/>
        <v>89.418616249999985</v>
      </c>
      <c r="ER92" s="15">
        <f t="shared" si="396"/>
        <v>68.351495</v>
      </c>
      <c r="ES92" s="15"/>
      <c r="ET92" s="15">
        <f t="shared" si="405"/>
        <v>1685.51594</v>
      </c>
      <c r="EU92" s="15">
        <f t="shared" si="406"/>
        <v>1944.7367900000002</v>
      </c>
      <c r="EV92" s="15">
        <f t="shared" si="407"/>
        <v>1984.9987899999999</v>
      </c>
      <c r="EW92" s="15">
        <f t="shared" si="466"/>
        <v>2146.0467899999994</v>
      </c>
      <c r="EX92" s="15">
        <f t="shared" si="467"/>
        <v>2870.7627899999998</v>
      </c>
      <c r="EY92" s="17">
        <f t="shared" si="397"/>
        <v>1685.51594</v>
      </c>
      <c r="EZ92" s="17">
        <f t="shared" si="398"/>
        <v>1748.8515400000001</v>
      </c>
      <c r="FA92" s="17">
        <f t="shared" si="399"/>
        <v>1813.62924</v>
      </c>
      <c r="FB92" s="17">
        <f t="shared" si="400"/>
        <v>2003.5192400000001</v>
      </c>
      <c r="FC92" s="17">
        <f t="shared" si="401"/>
        <v>2870.7627899999998</v>
      </c>
      <c r="FE92" s="17"/>
      <c r="FF92" s="17"/>
      <c r="FG92" s="17"/>
      <c r="FH92" s="17"/>
      <c r="FI92" s="17"/>
    </row>
    <row r="93" spans="1:165">
      <c r="A93" s="48">
        <v>13</v>
      </c>
      <c r="B93" s="19" t="s">
        <v>98</v>
      </c>
      <c r="C93" s="23">
        <v>18</v>
      </c>
      <c r="D93" s="24">
        <v>19</v>
      </c>
      <c r="E93" s="24">
        <v>20</v>
      </c>
      <c r="F93" s="24">
        <v>21</v>
      </c>
      <c r="G93" s="25">
        <v>33</v>
      </c>
      <c r="H93" s="26"/>
      <c r="I93" s="26">
        <f t="shared" si="387"/>
        <v>0</v>
      </c>
      <c r="J93" s="4">
        <f t="shared" si="408"/>
        <v>0</v>
      </c>
      <c r="K93" s="4">
        <f t="shared" si="409"/>
        <v>0</v>
      </c>
      <c r="L93" s="4">
        <f t="shared" si="410"/>
        <v>0</v>
      </c>
      <c r="M93" s="4">
        <f t="shared" si="411"/>
        <v>0</v>
      </c>
      <c r="N93" s="6">
        <f t="shared" si="412"/>
        <v>0</v>
      </c>
      <c r="O93" s="154">
        <v>1.9E-2</v>
      </c>
      <c r="P93" s="4">
        <v>1720.44</v>
      </c>
      <c r="Q93" s="4">
        <f t="shared" si="388"/>
        <v>1961.3016</v>
      </c>
      <c r="R93" s="4">
        <f t="shared" si="413"/>
        <v>588.39048000000003</v>
      </c>
      <c r="S93" s="4">
        <f t="shared" si="414"/>
        <v>621.07884000000001</v>
      </c>
      <c r="T93" s="4">
        <f t="shared" si="415"/>
        <v>653.7672</v>
      </c>
      <c r="U93" s="4">
        <f t="shared" si="416"/>
        <v>686.4555600000001</v>
      </c>
      <c r="V93" s="7">
        <f t="shared" si="417"/>
        <v>1078.7158800000002</v>
      </c>
      <c r="W93" s="156">
        <v>8.1999999999999993</v>
      </c>
      <c r="X93" s="4">
        <v>4.91</v>
      </c>
      <c r="Y93" s="4">
        <f t="shared" si="418"/>
        <v>40.262</v>
      </c>
      <c r="Z93" s="156">
        <v>15</v>
      </c>
      <c r="AA93" s="4">
        <v>4.91</v>
      </c>
      <c r="AB93" s="157">
        <f t="shared" si="419"/>
        <v>73.650000000000006</v>
      </c>
      <c r="AC93" s="12">
        <v>9.1</v>
      </c>
      <c r="AD93" s="4">
        <v>44.08</v>
      </c>
      <c r="AE93" s="4" t="e">
        <f>#REF!*AC93</f>
        <v>#REF!</v>
      </c>
      <c r="AF93" s="6">
        <f t="shared" si="420"/>
        <v>50.691999999999993</v>
      </c>
      <c r="AG93" s="7">
        <f t="shared" si="421"/>
        <v>401.12799999999999</v>
      </c>
      <c r="AH93" s="156">
        <v>9.1</v>
      </c>
      <c r="AI93" s="4">
        <v>10.23</v>
      </c>
      <c r="AJ93" s="4">
        <v>23.17</v>
      </c>
      <c r="AK93" s="4">
        <f t="shared" si="422"/>
        <v>93.093000000000004</v>
      </c>
      <c r="AL93" s="4"/>
      <c r="AM93" s="4">
        <v>82.85</v>
      </c>
      <c r="AN93" s="6">
        <f t="shared" si="423"/>
        <v>210.84700000000001</v>
      </c>
      <c r="AO93" s="159">
        <v>0.21659999999999999</v>
      </c>
      <c r="AP93" s="4">
        <v>117.46</v>
      </c>
      <c r="AQ93" s="4">
        <v>184.59</v>
      </c>
      <c r="AR93" s="6">
        <f t="shared" si="424"/>
        <v>203.04900000000001</v>
      </c>
      <c r="AS93" s="7">
        <f t="shared" si="425"/>
        <v>39.982194</v>
      </c>
      <c r="AT93" s="156">
        <v>15</v>
      </c>
      <c r="AU93" s="4">
        <v>1.62</v>
      </c>
      <c r="AV93" s="4">
        <v>4.71</v>
      </c>
      <c r="AW93" s="4">
        <f t="shared" si="426"/>
        <v>24.3</v>
      </c>
      <c r="AX93" s="6">
        <f t="shared" si="427"/>
        <v>70.650000000000006</v>
      </c>
      <c r="AY93" s="12">
        <v>65</v>
      </c>
      <c r="AZ93" s="4">
        <v>1.1200000000000001</v>
      </c>
      <c r="BA93" s="4">
        <v>74.599999999999994</v>
      </c>
      <c r="BB93" s="4">
        <v>84.8</v>
      </c>
      <c r="BC93" s="4">
        <v>96.8</v>
      </c>
      <c r="BD93" s="4">
        <v>156.1</v>
      </c>
      <c r="BE93" s="4">
        <f t="shared" si="428"/>
        <v>2.4034999999999997</v>
      </c>
      <c r="BF93" s="4">
        <f t="shared" si="429"/>
        <v>72.800000000000011</v>
      </c>
      <c r="BG93" s="6">
        <f t="shared" si="430"/>
        <v>2.64385</v>
      </c>
      <c r="BH93" s="7">
        <f t="shared" si="431"/>
        <v>156.22749999999999</v>
      </c>
      <c r="BI93" s="27"/>
      <c r="BJ93" s="28"/>
      <c r="BK93" s="29"/>
      <c r="BL93" s="30"/>
      <c r="BM93" s="31"/>
      <c r="BN93" s="28"/>
      <c r="BO93" s="29"/>
      <c r="BP93" s="30"/>
      <c r="BQ93" s="31"/>
      <c r="BR93" s="28"/>
      <c r="BS93" s="29"/>
      <c r="BT93" s="30"/>
      <c r="BU93" s="31"/>
      <c r="BV93" s="28"/>
      <c r="BW93" s="29"/>
      <c r="BX93" s="30"/>
      <c r="BY93" s="31"/>
      <c r="BZ93" s="28"/>
      <c r="CA93" s="29"/>
      <c r="CB93" s="30"/>
      <c r="CD93" s="33">
        <f t="shared" si="432"/>
        <v>199.91096999999999</v>
      </c>
      <c r="CE93" s="17">
        <f t="shared" si="433"/>
        <v>159.928776</v>
      </c>
      <c r="CF93" s="17">
        <f t="shared" si="434"/>
        <v>119.94658200000001</v>
      </c>
      <c r="CG93" s="17">
        <f t="shared" si="435"/>
        <v>79.964388</v>
      </c>
      <c r="CH93" s="17">
        <f t="shared" si="436"/>
        <v>39.982194</v>
      </c>
      <c r="CJ93" s="17">
        <f t="shared" si="437"/>
        <v>2.2212329999999998</v>
      </c>
      <c r="CK93" s="17">
        <f t="shared" si="438"/>
        <v>2.1043259999999999</v>
      </c>
      <c r="CL93" s="17">
        <f t="shared" si="439"/>
        <v>1.9991097</v>
      </c>
      <c r="CM93" s="17">
        <f t="shared" si="440"/>
        <v>1.9039139999999999</v>
      </c>
      <c r="CN93" s="17">
        <f t="shared" si="441"/>
        <v>1.2115816363636362</v>
      </c>
      <c r="CO93" s="17" t="e">
        <f>#REF!+AG93+AX93+AN93+BH93+#REF!+DP93</f>
        <v>#REF!</v>
      </c>
      <c r="CP93" s="17" t="e">
        <f>CO93*1.243</f>
        <v>#REF!</v>
      </c>
      <c r="CQ93" s="17">
        <f t="shared" si="389"/>
        <v>952.48469399999999</v>
      </c>
      <c r="CR93" s="17">
        <f t="shared" si="390"/>
        <v>975.55829399999993</v>
      </c>
      <c r="CS93" s="17">
        <f t="shared" si="391"/>
        <v>1000.073994</v>
      </c>
      <c r="CT93" s="17">
        <f t="shared" si="392"/>
        <v>1028.915994</v>
      </c>
      <c r="CU93" s="17">
        <f t="shared" si="393"/>
        <v>1171.443544</v>
      </c>
      <c r="CV93" s="17">
        <f t="shared" si="442"/>
        <v>1382.30338192</v>
      </c>
      <c r="CW93" s="17">
        <f t="shared" si="394"/>
        <v>40.262</v>
      </c>
      <c r="CX93" s="17">
        <f t="shared" si="443"/>
        <v>32.688360000000003</v>
      </c>
      <c r="CY93" s="33"/>
      <c r="CZ93" s="33"/>
      <c r="DA93" s="17"/>
      <c r="DB93" s="17"/>
      <c r="DC93" s="17"/>
      <c r="DD93" s="15">
        <f t="shared" si="444"/>
        <v>121.14352642222222</v>
      </c>
      <c r="DE93" s="15">
        <f t="shared" si="445"/>
        <v>117.2044618736842</v>
      </c>
      <c r="DF93" s="15">
        <f t="shared" si="446"/>
        <v>113.65930377999999</v>
      </c>
      <c r="DG93" s="15">
        <f t="shared" si="447"/>
        <v>110.45177979047618</v>
      </c>
      <c r="DH93" s="15">
        <f t="shared" si="448"/>
        <v>87.1243325939394</v>
      </c>
      <c r="DI93" s="15"/>
      <c r="DJ93" s="15"/>
      <c r="DK93" s="15"/>
      <c r="DL93" s="15"/>
      <c r="DM93" s="15"/>
      <c r="DO93" s="17"/>
      <c r="DP93" s="17">
        <v>4</v>
      </c>
      <c r="DQ93" s="32">
        <v>118</v>
      </c>
      <c r="DR93" s="32">
        <f t="shared" si="449"/>
        <v>484.57410568888889</v>
      </c>
      <c r="DS93" s="32">
        <f t="shared" si="450"/>
        <v>468.81784749473678</v>
      </c>
      <c r="DT93" s="32">
        <f t="shared" si="451"/>
        <v>454.63721511999995</v>
      </c>
      <c r="DU93" s="32">
        <f t="shared" si="452"/>
        <v>441.80711916190472</v>
      </c>
      <c r="DV93" s="32">
        <f t="shared" si="453"/>
        <v>348.4973303757576</v>
      </c>
      <c r="DW93" s="32">
        <v>639</v>
      </c>
      <c r="DX93" s="32">
        <f t="shared" si="454"/>
        <v>77410.713383800001</v>
      </c>
      <c r="DY93" s="32">
        <f t="shared" si="455"/>
        <v>74893.651137284207</v>
      </c>
      <c r="DZ93" s="32">
        <f t="shared" si="456"/>
        <v>72628.295115419998</v>
      </c>
      <c r="EA93" s="32">
        <f t="shared" si="457"/>
        <v>70578.687286114277</v>
      </c>
      <c r="EB93" s="32">
        <f t="shared" si="458"/>
        <v>55672.448527527275</v>
      </c>
      <c r="ED93" s="15">
        <f t="shared" si="459"/>
        <v>2180.5834755999999</v>
      </c>
      <c r="EE93" s="15">
        <f t="shared" si="460"/>
        <v>2226.8847755999996</v>
      </c>
      <c r="EF93" s="15">
        <f t="shared" si="461"/>
        <v>2273.1860755999996</v>
      </c>
      <c r="EG93" s="15">
        <f t="shared" si="462"/>
        <v>2319.4873755999997</v>
      </c>
      <c r="EH93" s="15">
        <f t="shared" si="463"/>
        <v>2875.1029756000003</v>
      </c>
      <c r="EI93" s="34"/>
      <c r="EJ93" s="35">
        <f t="shared" si="464"/>
        <v>56917.102358999997</v>
      </c>
      <c r="EK93" s="35">
        <f t="shared" si="465"/>
        <v>43550.09477657143</v>
      </c>
      <c r="EL93" s="35"/>
      <c r="EM93" s="35"/>
      <c r="EN93" s="15">
        <f t="shared" si="395"/>
        <v>93.17781633333334</v>
      </c>
      <c r="EO93" s="15">
        <f t="shared" si="402"/>
        <v>101.91692336842105</v>
      </c>
      <c r="EP93" s="15">
        <f t="shared" si="403"/>
        <v>98.834177199999999</v>
      </c>
      <c r="EQ93" s="15">
        <f t="shared" si="404"/>
        <v>89.072147666666666</v>
      </c>
      <c r="ER93" s="15">
        <f t="shared" si="396"/>
        <v>68.15351295238095</v>
      </c>
      <c r="ES93" s="15"/>
      <c r="ET93" s="15">
        <f t="shared" si="405"/>
        <v>1677.2006940000001</v>
      </c>
      <c r="EU93" s="15">
        <f t="shared" si="406"/>
        <v>1936.421544</v>
      </c>
      <c r="EV93" s="15">
        <f t="shared" si="407"/>
        <v>1976.683544</v>
      </c>
      <c r="EW93" s="15">
        <f t="shared" si="466"/>
        <v>2137.7315440000002</v>
      </c>
      <c r="EX93" s="15">
        <f t="shared" si="467"/>
        <v>2862.4475440000001</v>
      </c>
      <c r="EY93" s="17">
        <f t="shared" si="397"/>
        <v>1677.2006940000001</v>
      </c>
      <c r="EZ93" s="17">
        <f t="shared" si="398"/>
        <v>1740.536294</v>
      </c>
      <c r="FA93" s="17">
        <f t="shared" si="399"/>
        <v>1805.3139940000001</v>
      </c>
      <c r="FB93" s="17">
        <f t="shared" si="400"/>
        <v>1995.203994</v>
      </c>
      <c r="FC93" s="17">
        <f t="shared" si="401"/>
        <v>2862.4475439999997</v>
      </c>
      <c r="FE93" s="17"/>
      <c r="FF93" s="17"/>
      <c r="FG93" s="17"/>
      <c r="FH93" s="17"/>
      <c r="FI93" s="17"/>
    </row>
    <row r="94" spans="1:165" ht="13.5" thickBot="1">
      <c r="A94" s="160">
        <v>14</v>
      </c>
      <c r="B94" s="2" t="s">
        <v>99</v>
      </c>
      <c r="C94" s="161">
        <v>18</v>
      </c>
      <c r="D94" s="162">
        <v>19</v>
      </c>
      <c r="E94" s="162">
        <v>20</v>
      </c>
      <c r="F94" s="162">
        <v>21</v>
      </c>
      <c r="G94" s="163">
        <v>33</v>
      </c>
      <c r="H94" s="26"/>
      <c r="I94" s="26">
        <f t="shared" si="387"/>
        <v>0</v>
      </c>
      <c r="J94" s="8">
        <f t="shared" si="408"/>
        <v>0</v>
      </c>
      <c r="K94" s="8">
        <f t="shared" si="409"/>
        <v>0</v>
      </c>
      <c r="L94" s="8">
        <f t="shared" si="410"/>
        <v>0</v>
      </c>
      <c r="M94" s="8">
        <f t="shared" si="411"/>
        <v>0</v>
      </c>
      <c r="N94" s="164">
        <f t="shared" si="412"/>
        <v>0</v>
      </c>
      <c r="O94" s="165">
        <v>0</v>
      </c>
      <c r="P94" s="4">
        <f>O94*1</f>
        <v>0</v>
      </c>
      <c r="Q94" s="4">
        <f t="shared" si="388"/>
        <v>0</v>
      </c>
      <c r="R94" s="8">
        <f t="shared" si="413"/>
        <v>0</v>
      </c>
      <c r="S94" s="8">
        <f t="shared" si="414"/>
        <v>0</v>
      </c>
      <c r="T94" s="8">
        <f t="shared" si="415"/>
        <v>0</v>
      </c>
      <c r="U94" s="8">
        <f t="shared" si="416"/>
        <v>0</v>
      </c>
      <c r="V94" s="166">
        <f t="shared" si="417"/>
        <v>0</v>
      </c>
      <c r="W94" s="156">
        <v>8.1999999999999993</v>
      </c>
      <c r="X94" s="4">
        <v>4.91</v>
      </c>
      <c r="Y94" s="4">
        <f t="shared" si="418"/>
        <v>40.262</v>
      </c>
      <c r="Z94" s="156">
        <v>15</v>
      </c>
      <c r="AA94" s="4">
        <v>4.91</v>
      </c>
      <c r="AB94" s="157">
        <f t="shared" si="419"/>
        <v>73.650000000000006</v>
      </c>
      <c r="AC94" s="165">
        <v>7.3</v>
      </c>
      <c r="AD94" s="4">
        <v>44.08</v>
      </c>
      <c r="AE94" s="8" t="e">
        <f>#REF!*AC94</f>
        <v>#REF!</v>
      </c>
      <c r="AF94" s="6">
        <f t="shared" si="420"/>
        <v>50.691999999999993</v>
      </c>
      <c r="AG94" s="7">
        <f t="shared" si="421"/>
        <v>321.78399999999999</v>
      </c>
      <c r="AH94" s="167"/>
      <c r="AI94" s="8">
        <v>0</v>
      </c>
      <c r="AJ94" s="8"/>
      <c r="AK94" s="8">
        <f t="shared" si="422"/>
        <v>0</v>
      </c>
      <c r="AL94" s="8"/>
      <c r="AM94" s="8">
        <v>82.85</v>
      </c>
      <c r="AN94" s="6">
        <f t="shared" si="423"/>
        <v>0</v>
      </c>
      <c r="AO94" s="159">
        <v>0.19989999999999999</v>
      </c>
      <c r="AP94" s="8">
        <v>117.46</v>
      </c>
      <c r="AQ94" s="4">
        <v>200.61</v>
      </c>
      <c r="AR94" s="6">
        <f t="shared" si="424"/>
        <v>220.67100000000002</v>
      </c>
      <c r="AS94" s="7">
        <f t="shared" si="425"/>
        <v>40.101939000000002</v>
      </c>
      <c r="AT94" s="156">
        <v>15</v>
      </c>
      <c r="AU94" s="8">
        <v>1.62</v>
      </c>
      <c r="AV94" s="4">
        <v>4.71</v>
      </c>
      <c r="AW94" s="8">
        <f t="shared" si="426"/>
        <v>24.3</v>
      </c>
      <c r="AX94" s="6">
        <f t="shared" si="427"/>
        <v>70.650000000000006</v>
      </c>
      <c r="AY94" s="12">
        <v>65</v>
      </c>
      <c r="AZ94" s="8">
        <v>1.1200000000000001</v>
      </c>
      <c r="BA94" s="4">
        <v>68.900000000000006</v>
      </c>
      <c r="BB94" s="4">
        <v>84.8</v>
      </c>
      <c r="BC94" s="4">
        <v>109.5</v>
      </c>
      <c r="BD94" s="4">
        <v>156.1</v>
      </c>
      <c r="BE94" s="4">
        <f t="shared" si="428"/>
        <v>2.4034999999999997</v>
      </c>
      <c r="BF94" s="8">
        <f t="shared" si="429"/>
        <v>72.800000000000011</v>
      </c>
      <c r="BG94" s="6">
        <f t="shared" si="430"/>
        <v>2.64385</v>
      </c>
      <c r="BH94" s="7">
        <f t="shared" si="431"/>
        <v>156.22749999999999</v>
      </c>
      <c r="BI94" s="170"/>
      <c r="BJ94" s="171"/>
      <c r="BK94" s="172"/>
      <c r="BL94" s="173"/>
      <c r="BM94" s="174"/>
      <c r="BN94" s="171"/>
      <c r="BO94" s="172"/>
      <c r="BP94" s="173"/>
      <c r="BQ94" s="174"/>
      <c r="BR94" s="171"/>
      <c r="BS94" s="172"/>
      <c r="BT94" s="173"/>
      <c r="BU94" s="174"/>
      <c r="BV94" s="171"/>
      <c r="BW94" s="172"/>
      <c r="BX94" s="173"/>
      <c r="BY94" s="174"/>
      <c r="BZ94" s="171"/>
      <c r="CA94" s="172"/>
      <c r="CB94" s="173"/>
      <c r="CD94" s="33">
        <f t="shared" si="432"/>
        <v>200.50969500000002</v>
      </c>
      <c r="CE94" s="17">
        <f t="shared" si="433"/>
        <v>160.40775600000001</v>
      </c>
      <c r="CF94" s="17">
        <f t="shared" si="434"/>
        <v>120.305817</v>
      </c>
      <c r="CG94" s="17">
        <f t="shared" si="435"/>
        <v>80.203878000000003</v>
      </c>
      <c r="CH94" s="17">
        <f t="shared" si="436"/>
        <v>40.101939000000002</v>
      </c>
      <c r="CJ94" s="17">
        <f t="shared" si="437"/>
        <v>2.2278855000000002</v>
      </c>
      <c r="CK94" s="17">
        <f t="shared" si="438"/>
        <v>2.1106283684210525</v>
      </c>
      <c r="CL94" s="17">
        <f t="shared" si="439"/>
        <v>2.00509695</v>
      </c>
      <c r="CM94" s="17">
        <f t="shared" si="440"/>
        <v>1.909616142857143</v>
      </c>
      <c r="CN94" s="17">
        <f t="shared" si="441"/>
        <v>1.2152102727272727</v>
      </c>
      <c r="CO94" s="17" t="e">
        <f>#REF!+AG94+AX94+AN94+BH94+#REF!+DP94</f>
        <v>#REF!</v>
      </c>
      <c r="CP94" s="17" t="e">
        <f>CO94*1.26</f>
        <v>#REF!</v>
      </c>
      <c r="CQ94" s="17">
        <f t="shared" si="389"/>
        <v>662.41343899999993</v>
      </c>
      <c r="CR94" s="17">
        <f t="shared" si="390"/>
        <v>671.78708899999992</v>
      </c>
      <c r="CS94" s="17">
        <f t="shared" si="391"/>
        <v>710.00273899999991</v>
      </c>
      <c r="CT94" s="17">
        <f t="shared" si="392"/>
        <v>769.36918900000001</v>
      </c>
      <c r="CU94" s="17">
        <f t="shared" si="393"/>
        <v>881.37228899999991</v>
      </c>
      <c r="CV94" s="17">
        <f t="shared" si="442"/>
        <v>1043.5447901759999</v>
      </c>
      <c r="CW94" s="17">
        <f t="shared" si="394"/>
        <v>40.262</v>
      </c>
      <c r="CX94" s="17">
        <f t="shared" si="443"/>
        <v>0</v>
      </c>
      <c r="CY94" s="33"/>
      <c r="CZ94" s="33"/>
      <c r="DA94" s="17"/>
      <c r="DB94" s="17"/>
      <c r="DC94" s="17"/>
      <c r="DD94" s="15">
        <f t="shared" si="444"/>
        <v>102.61119624166665</v>
      </c>
      <c r="DE94" s="15">
        <f t="shared" si="445"/>
        <v>99.647517492105237</v>
      </c>
      <c r="DF94" s="15">
        <f t="shared" si="446"/>
        <v>96.980206617499988</v>
      </c>
      <c r="DG94" s="15">
        <f t="shared" si="447"/>
        <v>94.566925349999991</v>
      </c>
      <c r="DH94" s="15">
        <f t="shared" si="448"/>
        <v>77.015788859090904</v>
      </c>
      <c r="DI94" s="15"/>
      <c r="DJ94" s="15"/>
      <c r="DK94" s="15"/>
      <c r="DL94" s="15"/>
      <c r="DM94" s="15"/>
      <c r="DO94" s="17"/>
      <c r="DP94" s="17">
        <v>3.7</v>
      </c>
      <c r="DQ94" s="32">
        <v>118.4</v>
      </c>
      <c r="DR94" s="32">
        <f t="shared" si="449"/>
        <v>379.66142609416659</v>
      </c>
      <c r="DS94" s="32">
        <f t="shared" si="450"/>
        <v>368.69581472078937</v>
      </c>
      <c r="DT94" s="32">
        <f t="shared" si="451"/>
        <v>358.82676448474996</v>
      </c>
      <c r="DU94" s="32">
        <f t="shared" si="452"/>
        <v>349.89762379499996</v>
      </c>
      <c r="DV94" s="32">
        <f t="shared" si="453"/>
        <v>284.95841877863637</v>
      </c>
      <c r="DW94" s="32">
        <v>346</v>
      </c>
      <c r="DX94" s="32">
        <f t="shared" si="454"/>
        <v>35503.473899616663</v>
      </c>
      <c r="DY94" s="32">
        <f t="shared" si="455"/>
        <v>34478.041052268411</v>
      </c>
      <c r="DZ94" s="32">
        <f t="shared" si="456"/>
        <v>33555.151489654992</v>
      </c>
      <c r="EA94" s="32">
        <f t="shared" si="457"/>
        <v>32720.156171099996</v>
      </c>
      <c r="EB94" s="32">
        <f t="shared" si="458"/>
        <v>26647.462945245454</v>
      </c>
      <c r="ED94" s="15">
        <f t="shared" si="459"/>
        <v>1847.0015323499997</v>
      </c>
      <c r="EE94" s="15">
        <f t="shared" si="460"/>
        <v>1893.3028323499996</v>
      </c>
      <c r="EF94" s="15">
        <f t="shared" si="461"/>
        <v>1939.6041323499999</v>
      </c>
      <c r="EG94" s="15">
        <f t="shared" si="462"/>
        <v>1985.9054323499997</v>
      </c>
      <c r="EH94" s="15">
        <f t="shared" si="463"/>
        <v>2541.52103235</v>
      </c>
      <c r="EI94" s="34"/>
      <c r="EJ94" s="35">
        <f t="shared" si="464"/>
        <v>26637.102499749999</v>
      </c>
      <c r="EK94" s="35">
        <f t="shared" si="465"/>
        <v>21191.480856999999</v>
      </c>
      <c r="EL94" s="35"/>
      <c r="EM94" s="35"/>
      <c r="EN94" s="15">
        <f t="shared" si="395"/>
        <v>77.062746611111109</v>
      </c>
      <c r="EO94" s="15">
        <f t="shared" si="402"/>
        <v>86.650015210526306</v>
      </c>
      <c r="EP94" s="15">
        <f t="shared" si="403"/>
        <v>84.330614449999999</v>
      </c>
      <c r="EQ94" s="15">
        <f t="shared" si="404"/>
        <v>76.985845374999997</v>
      </c>
      <c r="ER94" s="15">
        <f t="shared" si="396"/>
        <v>61.247054499999997</v>
      </c>
      <c r="ES94" s="15"/>
      <c r="ET94" s="15">
        <f t="shared" si="405"/>
        <v>1387.129439</v>
      </c>
      <c r="EU94" s="15">
        <f t="shared" si="406"/>
        <v>1646.3502889999997</v>
      </c>
      <c r="EV94" s="15">
        <f t="shared" si="407"/>
        <v>1686.6122889999999</v>
      </c>
      <c r="EW94" s="15">
        <f t="shared" si="466"/>
        <v>1847.6602889999999</v>
      </c>
      <c r="EX94" s="15">
        <f t="shared" si="467"/>
        <v>2572.3762889999998</v>
      </c>
      <c r="EY94" s="17">
        <f t="shared" si="397"/>
        <v>1387.129439</v>
      </c>
      <c r="EZ94" s="17">
        <f t="shared" si="398"/>
        <v>1436.765089</v>
      </c>
      <c r="FA94" s="17">
        <f t="shared" si="399"/>
        <v>1515.2427389999998</v>
      </c>
      <c r="FB94" s="17">
        <f t="shared" si="400"/>
        <v>1735.657189</v>
      </c>
      <c r="FC94" s="17">
        <f t="shared" si="401"/>
        <v>2572.3762889999998</v>
      </c>
      <c r="FE94" s="17"/>
      <c r="FF94" s="17"/>
      <c r="FG94" s="17"/>
      <c r="FH94" s="17"/>
      <c r="FI94" s="17"/>
    </row>
    <row r="95" spans="1:165">
      <c r="A95" s="189">
        <v>8</v>
      </c>
      <c r="B95" s="137" t="s">
        <v>100</v>
      </c>
      <c r="C95" s="175"/>
      <c r="D95" s="176"/>
      <c r="E95" s="176"/>
      <c r="F95" s="176"/>
      <c r="G95" s="177"/>
      <c r="H95" s="195"/>
      <c r="I95" s="26">
        <f t="shared" si="387"/>
        <v>0</v>
      </c>
      <c r="J95" s="9"/>
      <c r="K95" s="9"/>
      <c r="L95" s="9"/>
      <c r="M95" s="9"/>
      <c r="N95" s="148"/>
      <c r="O95" s="178"/>
      <c r="P95" s="4">
        <f>O95*1</f>
        <v>0</v>
      </c>
      <c r="Q95" s="4">
        <f t="shared" si="388"/>
        <v>0</v>
      </c>
      <c r="R95" s="9"/>
      <c r="S95" s="9"/>
      <c r="T95" s="9"/>
      <c r="U95" s="9"/>
      <c r="V95" s="179"/>
      <c r="W95" s="156"/>
      <c r="X95" s="4"/>
      <c r="Y95" s="4"/>
      <c r="Z95" s="156"/>
      <c r="AA95" s="4"/>
      <c r="AB95" s="157"/>
      <c r="AC95" s="178"/>
      <c r="AD95" s="4"/>
      <c r="AE95" s="9"/>
      <c r="AF95" s="6"/>
      <c r="AG95" s="7"/>
      <c r="AH95" s="146"/>
      <c r="AI95" s="9"/>
      <c r="AJ95" s="9"/>
      <c r="AK95" s="9"/>
      <c r="AL95" s="9"/>
      <c r="AM95" s="9"/>
      <c r="AN95" s="6"/>
      <c r="AO95" s="178"/>
      <c r="AP95" s="9"/>
      <c r="AQ95" s="4"/>
      <c r="AR95" s="6"/>
      <c r="AS95" s="7"/>
      <c r="AT95" s="156"/>
      <c r="AU95" s="9"/>
      <c r="AV95" s="4"/>
      <c r="AW95" s="9"/>
      <c r="AX95" s="6"/>
      <c r="AY95" s="12"/>
      <c r="AZ95" s="9"/>
      <c r="BA95" s="4"/>
      <c r="BB95" s="4"/>
      <c r="BC95" s="4"/>
      <c r="BD95" s="4"/>
      <c r="BE95" s="4"/>
      <c r="BF95" s="9"/>
      <c r="BG95" s="6"/>
      <c r="BH95" s="7"/>
      <c r="BI95" s="181"/>
      <c r="BJ95" s="182"/>
      <c r="BK95" s="183"/>
      <c r="BL95" s="184"/>
      <c r="BM95" s="185"/>
      <c r="BN95" s="182"/>
      <c r="BO95" s="183"/>
      <c r="BP95" s="184"/>
      <c r="BQ95" s="185"/>
      <c r="BR95" s="182"/>
      <c r="BS95" s="183"/>
      <c r="BT95" s="184"/>
      <c r="BU95" s="185"/>
      <c r="BV95" s="182"/>
      <c r="BW95" s="183"/>
      <c r="BX95" s="184"/>
      <c r="BY95" s="185"/>
      <c r="BZ95" s="182"/>
      <c r="CA95" s="183"/>
      <c r="CB95" s="184"/>
      <c r="CD95" s="33"/>
      <c r="CE95" s="17"/>
      <c r="CF95" s="17"/>
      <c r="CG95" s="17"/>
      <c r="CH95" s="17"/>
      <c r="CJ95" s="17"/>
      <c r="CK95" s="17"/>
      <c r="CL95" s="17"/>
      <c r="CM95" s="17"/>
      <c r="CN95" s="17"/>
      <c r="CO95" s="17"/>
      <c r="CP95" s="17"/>
      <c r="CQ95" s="17">
        <f t="shared" si="389"/>
        <v>0</v>
      </c>
      <c r="CR95" s="17">
        <f t="shared" si="390"/>
        <v>0</v>
      </c>
      <c r="CS95" s="17">
        <f t="shared" si="391"/>
        <v>0</v>
      </c>
      <c r="CT95" s="17">
        <f t="shared" si="392"/>
        <v>0</v>
      </c>
      <c r="CU95" s="17">
        <f t="shared" si="393"/>
        <v>0</v>
      </c>
      <c r="CV95" s="17"/>
      <c r="CW95" s="17">
        <f t="shared" si="394"/>
        <v>0</v>
      </c>
      <c r="CX95" s="17"/>
      <c r="CY95" s="33"/>
      <c r="CZ95" s="33"/>
      <c r="DA95" s="17"/>
      <c r="DB95" s="17"/>
      <c r="DC95" s="17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O95" s="17"/>
      <c r="DP95" s="17"/>
      <c r="ED95" s="15"/>
      <c r="EE95" s="15"/>
      <c r="EF95" s="15"/>
      <c r="EG95" s="15"/>
      <c r="EH95" s="15"/>
      <c r="EI95" s="34"/>
      <c r="EJ95" s="35"/>
      <c r="EK95" s="35"/>
      <c r="EL95" s="35"/>
      <c r="EM95" s="35"/>
      <c r="EN95" s="15">
        <f t="shared" si="395"/>
        <v>0</v>
      </c>
      <c r="EO95" s="15">
        <f t="shared" si="402"/>
        <v>0</v>
      </c>
      <c r="EP95" s="15">
        <f t="shared" si="403"/>
        <v>0</v>
      </c>
      <c r="EQ95" s="15">
        <f t="shared" si="404"/>
        <v>0</v>
      </c>
      <c r="ER95" s="15">
        <f t="shared" si="396"/>
        <v>0</v>
      </c>
      <c r="ES95" s="15"/>
      <c r="ET95" s="15">
        <f t="shared" si="405"/>
        <v>0</v>
      </c>
      <c r="EU95" s="15">
        <f t="shared" si="406"/>
        <v>0</v>
      </c>
      <c r="EV95" s="15">
        <f t="shared" si="407"/>
        <v>0</v>
      </c>
      <c r="EW95" s="15"/>
      <c r="EX95" s="15"/>
      <c r="EY95" s="17">
        <f t="shared" si="397"/>
        <v>0</v>
      </c>
      <c r="EZ95" s="17">
        <f t="shared" si="398"/>
        <v>0</v>
      </c>
      <c r="FA95" s="17">
        <f t="shared" si="399"/>
        <v>0</v>
      </c>
      <c r="FB95" s="17">
        <f t="shared" si="400"/>
        <v>0</v>
      </c>
      <c r="FC95" s="17">
        <f t="shared" si="401"/>
        <v>0</v>
      </c>
      <c r="FE95" s="17"/>
      <c r="FF95" s="17"/>
      <c r="FG95" s="17"/>
      <c r="FH95" s="17"/>
      <c r="FI95" s="17"/>
    </row>
    <row r="96" spans="1:165">
      <c r="A96" s="48">
        <v>1</v>
      </c>
      <c r="B96" s="19" t="s">
        <v>101</v>
      </c>
      <c r="C96" s="23">
        <v>18</v>
      </c>
      <c r="D96" s="24">
        <v>19</v>
      </c>
      <c r="E96" s="24">
        <v>20</v>
      </c>
      <c r="F96" s="24">
        <v>21</v>
      </c>
      <c r="G96" s="25">
        <v>33</v>
      </c>
      <c r="H96" s="26"/>
      <c r="I96" s="26">
        <f t="shared" si="387"/>
        <v>0</v>
      </c>
      <c r="J96" s="4">
        <f t="shared" ref="J96:J103" si="468">I96*C96</f>
        <v>0</v>
      </c>
      <c r="K96" s="4">
        <f t="shared" ref="K96:K103" si="469">I96*D96</f>
        <v>0</v>
      </c>
      <c r="L96" s="4">
        <f t="shared" ref="L96:L103" si="470">I96*E96</f>
        <v>0</v>
      </c>
      <c r="M96" s="4">
        <f t="shared" ref="M96:M103" si="471">I96*F96</f>
        <v>0</v>
      </c>
      <c r="N96" s="6">
        <f t="shared" ref="N96:N103" si="472">I96*G96</f>
        <v>0</v>
      </c>
      <c r="O96" s="199">
        <v>0</v>
      </c>
      <c r="P96" s="4">
        <f>O96*1</f>
        <v>0</v>
      </c>
      <c r="Q96" s="4">
        <f t="shared" si="388"/>
        <v>0</v>
      </c>
      <c r="R96" s="4">
        <f t="shared" ref="R96:R103" si="473">P96*O96*C96</f>
        <v>0</v>
      </c>
      <c r="S96" s="4">
        <f t="shared" ref="S96:S103" si="474">P96*O96*D96</f>
        <v>0</v>
      </c>
      <c r="T96" s="4">
        <f t="shared" ref="T96:T103" si="475">P96*O96*E96</f>
        <v>0</v>
      </c>
      <c r="U96" s="4">
        <f t="shared" ref="U96:U103" si="476">P96*O96*F96</f>
        <v>0</v>
      </c>
      <c r="V96" s="7">
        <f t="shared" ref="V96:V103" si="477">P96*O96*G96</f>
        <v>0</v>
      </c>
      <c r="W96" s="156">
        <v>8.1999999999999993</v>
      </c>
      <c r="X96" s="4">
        <v>4.91</v>
      </c>
      <c r="Y96" s="4">
        <f t="shared" ref="Y96:Y103" si="478">W96*X96</f>
        <v>40.262</v>
      </c>
      <c r="Z96" s="156">
        <v>15</v>
      </c>
      <c r="AA96" s="4">
        <v>4.91</v>
      </c>
      <c r="AB96" s="157">
        <f t="shared" ref="AB96:AB103" si="479">AA96*Z96</f>
        <v>73.650000000000006</v>
      </c>
      <c r="AC96" s="12">
        <v>7.3</v>
      </c>
      <c r="AD96" s="4">
        <v>44.08</v>
      </c>
      <c r="AE96" s="4" t="e">
        <f>#REF!*AC96</f>
        <v>#REF!</v>
      </c>
      <c r="AF96" s="6">
        <f t="shared" ref="AF96:AF103" si="480">AD96*1.15</f>
        <v>50.691999999999993</v>
      </c>
      <c r="AG96" s="7">
        <f t="shared" ref="AG96:AG103" si="481">AC96*AD96</f>
        <v>321.78399999999999</v>
      </c>
      <c r="AH96" s="156"/>
      <c r="AI96" s="4">
        <v>0</v>
      </c>
      <c r="AJ96" s="4"/>
      <c r="AK96" s="4">
        <f t="shared" ref="AK96:AK103" si="482">AI96*AH96</f>
        <v>0</v>
      </c>
      <c r="AL96" s="4"/>
      <c r="AM96" s="4"/>
      <c r="AN96" s="6">
        <f t="shared" ref="AN96:AN103" si="483">AH96*AJ96</f>
        <v>0</v>
      </c>
      <c r="AO96" s="12">
        <v>0</v>
      </c>
      <c r="AP96" s="4">
        <v>0</v>
      </c>
      <c r="AQ96" s="4">
        <f>AP96*1.193</f>
        <v>0</v>
      </c>
      <c r="AR96" s="6">
        <f t="shared" ref="AR96:AR103" si="484">AQ96*1.1</f>
        <v>0</v>
      </c>
      <c r="AS96" s="7">
        <f t="shared" ref="AS96:AS103" si="485">AO96*AQ96</f>
        <v>0</v>
      </c>
      <c r="AT96" s="156">
        <v>15</v>
      </c>
      <c r="AU96" s="4">
        <v>1.62</v>
      </c>
      <c r="AV96" s="4">
        <v>4.71</v>
      </c>
      <c r="AW96" s="4">
        <f t="shared" ref="AW96:AW103" si="486">AU96*AT96</f>
        <v>24.3</v>
      </c>
      <c r="AX96" s="6">
        <f t="shared" ref="AX96:AX103" si="487">AV96*AT96</f>
        <v>70.650000000000006</v>
      </c>
      <c r="AY96" s="12">
        <v>65</v>
      </c>
      <c r="AZ96" s="4">
        <v>1.1200000000000001</v>
      </c>
      <c r="BA96" s="4">
        <v>68.900000000000006</v>
      </c>
      <c r="BB96" s="4">
        <v>74.900000000000006</v>
      </c>
      <c r="BC96" s="4">
        <v>96.8</v>
      </c>
      <c r="BD96" s="4">
        <v>121</v>
      </c>
      <c r="BE96" s="4">
        <f t="shared" ref="BE96:BE103" si="488">2.09*115/100</f>
        <v>2.4034999999999997</v>
      </c>
      <c r="BF96" s="4">
        <f t="shared" ref="BF96:BF103" si="489">AZ96*AY96</f>
        <v>72.800000000000011</v>
      </c>
      <c r="BG96" s="6">
        <f t="shared" ref="BG96:BG103" si="490">BE96*1.1</f>
        <v>2.64385</v>
      </c>
      <c r="BH96" s="7">
        <f t="shared" ref="BH96:BH103" si="491">BE96*AY96</f>
        <v>156.22749999999999</v>
      </c>
      <c r="BI96" s="27"/>
      <c r="BJ96" s="28"/>
      <c r="BK96" s="29"/>
      <c r="BL96" s="30"/>
      <c r="BM96" s="31"/>
      <c r="BN96" s="28"/>
      <c r="BO96" s="29"/>
      <c r="BP96" s="30"/>
      <c r="BQ96" s="31"/>
      <c r="BR96" s="28"/>
      <c r="BS96" s="29"/>
      <c r="BT96" s="30"/>
      <c r="BU96" s="31"/>
      <c r="BV96" s="28"/>
      <c r="BW96" s="29"/>
      <c r="BX96" s="30"/>
      <c r="BY96" s="31"/>
      <c r="BZ96" s="28"/>
      <c r="CA96" s="29"/>
      <c r="CB96" s="30"/>
      <c r="CD96" s="33">
        <f t="shared" ref="CD96:CD103" si="492">(AS96*5)</f>
        <v>0</v>
      </c>
      <c r="CE96" s="17">
        <f t="shared" ref="CE96:CE103" si="493">AS96*4</f>
        <v>0</v>
      </c>
      <c r="CF96" s="17">
        <f t="shared" ref="CF96:CF103" si="494">AS96*3</f>
        <v>0</v>
      </c>
      <c r="CG96" s="17">
        <f t="shared" ref="CG96:CG103" si="495">AS96*2</f>
        <v>0</v>
      </c>
      <c r="CH96" s="17">
        <f t="shared" ref="CH96:CH103" si="496">AS96</f>
        <v>0</v>
      </c>
      <c r="CJ96" s="17">
        <f t="shared" ref="CJ96:CJ103" si="497">CD96/5/18</f>
        <v>0</v>
      </c>
      <c r="CK96" s="17">
        <f t="shared" ref="CK96:CK103" si="498">CE96/4/19</f>
        <v>0</v>
      </c>
      <c r="CL96" s="17">
        <f t="shared" ref="CL96:CL103" si="499">CF96/3/20</f>
        <v>0</v>
      </c>
      <c r="CM96" s="17">
        <f t="shared" ref="CM96:CM103" si="500">CG96/2/21</f>
        <v>0</v>
      </c>
      <c r="CN96" s="17">
        <f t="shared" ref="CN96:CN103" si="501">CH96/1/33</f>
        <v>0</v>
      </c>
      <c r="CO96" s="17" t="e">
        <f>#REF!+AG96+AX96+AN96+BH96+#REF!+DP96</f>
        <v>#REF!</v>
      </c>
      <c r="CP96" s="17" t="e">
        <f>CO96*1.259</f>
        <v>#REF!</v>
      </c>
      <c r="CQ96" s="17">
        <f t="shared" si="389"/>
        <v>622.31149999999991</v>
      </c>
      <c r="CR96" s="17">
        <f t="shared" si="390"/>
        <v>631.68514999999991</v>
      </c>
      <c r="CS96" s="17">
        <f t="shared" si="391"/>
        <v>646.10614999999996</v>
      </c>
      <c r="CT96" s="17">
        <f t="shared" si="392"/>
        <v>698.74279999999987</v>
      </c>
      <c r="CU96" s="17">
        <f t="shared" si="393"/>
        <v>756.90749999999991</v>
      </c>
      <c r="CV96" s="17">
        <f t="shared" ref="CV96:CV103" si="502">CU96*DQ96/100</f>
        <v>896.17848000000004</v>
      </c>
      <c r="CW96" s="17">
        <f t="shared" si="394"/>
        <v>40.262</v>
      </c>
      <c r="CX96" s="17">
        <f t="shared" ref="CX96:CX103" si="503">O96*P96</f>
        <v>0</v>
      </c>
      <c r="CY96" s="33"/>
      <c r="CZ96" s="33"/>
      <c r="DA96" s="17"/>
      <c r="DB96" s="17"/>
      <c r="DC96" s="17"/>
      <c r="DD96" s="15">
        <f t="shared" ref="DD96:DD103" si="504">(CU96/18+CW96)*1.15</f>
        <v>94.65927916666665</v>
      </c>
      <c r="DE96" s="15">
        <f t="shared" ref="DE96:DE103" si="505">(CU96/19+CW96)*1.15</f>
        <v>92.114122368421036</v>
      </c>
      <c r="DF96" s="15">
        <f t="shared" ref="DF96:DF103" si="506">(CU96/20+CW96) *1.15</f>
        <v>89.823481249999986</v>
      </c>
      <c r="DG96" s="15">
        <f t="shared" ref="DG96:DG103" si="507">(CU96/21+CW96)*1.15</f>
        <v>87.750996428571426</v>
      </c>
      <c r="DH96" s="15">
        <f t="shared" ref="DH96:DH103" si="508">(CU96/33+CW96) *1.15</f>
        <v>72.678379545454547</v>
      </c>
      <c r="DI96" s="15"/>
      <c r="DJ96" s="15"/>
      <c r="DK96" s="15"/>
      <c r="DL96" s="15"/>
      <c r="DM96" s="15"/>
      <c r="DO96" s="17"/>
      <c r="DP96" s="17">
        <v>4</v>
      </c>
      <c r="DQ96" s="32">
        <v>118.4</v>
      </c>
      <c r="DR96" s="32">
        <f t="shared" ref="DR96:DR103" si="509">DD96*DP96</f>
        <v>378.6371166666666</v>
      </c>
      <c r="DS96" s="32">
        <f t="shared" ref="DS96:DS103" si="510">DE96*DP96</f>
        <v>368.45648947368414</v>
      </c>
      <c r="DT96" s="32">
        <f t="shared" ref="DT96:DT103" si="511">DF96*DP96</f>
        <v>359.29392499999994</v>
      </c>
      <c r="DU96" s="32">
        <f t="shared" ref="DU96:DU103" si="512">DG96*DP96</f>
        <v>351.0039857142857</v>
      </c>
      <c r="DV96" s="32">
        <f t="shared" ref="DV96:DV103" si="513">DH96*DP96</f>
        <v>290.71351818181819</v>
      </c>
      <c r="DW96" s="32">
        <v>151</v>
      </c>
      <c r="DX96" s="32">
        <f t="shared" ref="DX96:DX103" si="514">DD96*DW96</f>
        <v>14293.551154166664</v>
      </c>
      <c r="DY96" s="32">
        <f t="shared" ref="DY96:DY103" si="515">DE96*DW96</f>
        <v>13909.232477631576</v>
      </c>
      <c r="DZ96" s="32">
        <f t="shared" ref="DZ96:DZ103" si="516">DF96*DW96</f>
        <v>13563.345668749998</v>
      </c>
      <c r="EA96" s="32">
        <f t="shared" ref="EA96:EA103" si="517">DG96*DW96</f>
        <v>13250.400460714285</v>
      </c>
      <c r="EB96" s="32">
        <f t="shared" ref="EB96:EB103" si="518">DH96*DW96</f>
        <v>10974.435311363637</v>
      </c>
      <c r="ED96" s="15">
        <f t="shared" ref="ED96:ED103" si="519">DD96*18</f>
        <v>1703.8670249999998</v>
      </c>
      <c r="EE96" s="15">
        <f t="shared" ref="EE96:EE103" si="520">DE96*19</f>
        <v>1750.1683249999996</v>
      </c>
      <c r="EF96" s="15">
        <f t="shared" ref="EF96:EF103" si="521">DF96*20</f>
        <v>1796.4696249999997</v>
      </c>
      <c r="EG96" s="15">
        <f t="shared" ref="EG96:EG103" si="522">DG96*21</f>
        <v>1842.770925</v>
      </c>
      <c r="EH96" s="15">
        <f t="shared" ref="EH96:EH103" si="523">DH96*33</f>
        <v>2398.3865249999999</v>
      </c>
      <c r="EI96" s="34"/>
      <c r="EJ96" s="35">
        <f t="shared" ref="EJ96:EJ103" si="524">EQ96*DW96</f>
        <v>10841.771687500001</v>
      </c>
      <c r="EK96" s="35">
        <f t="shared" ref="EK96:EK103" si="525">ER96*DW96</f>
        <v>8800.8246785714291</v>
      </c>
      <c r="EL96" s="35"/>
      <c r="EM96" s="35"/>
      <c r="EN96" s="15">
        <f t="shared" si="395"/>
        <v>74.83486111111111</v>
      </c>
      <c r="EO96" s="15">
        <f t="shared" si="402"/>
        <v>80.099236842105256</v>
      </c>
      <c r="EP96" s="15">
        <f t="shared" si="403"/>
        <v>78.10737499999999</v>
      </c>
      <c r="EQ96" s="15">
        <f t="shared" si="404"/>
        <v>71.799812500000002</v>
      </c>
      <c r="ER96" s="15">
        <f t="shared" si="396"/>
        <v>58.283607142857143</v>
      </c>
      <c r="ES96" s="15"/>
      <c r="ET96" s="15">
        <f t="shared" si="405"/>
        <v>1347.0274999999999</v>
      </c>
      <c r="EU96" s="15">
        <f t="shared" si="406"/>
        <v>1521.8854999999999</v>
      </c>
      <c r="EV96" s="15">
        <f t="shared" si="407"/>
        <v>1562.1474999999998</v>
      </c>
      <c r="EW96" s="15">
        <f t="shared" ref="EW96:EW119" si="526">EQ96*24</f>
        <v>1723.1955</v>
      </c>
      <c r="EX96" s="15">
        <f t="shared" ref="EX96:EX119" si="527">ER96*42</f>
        <v>2447.9115000000002</v>
      </c>
      <c r="EY96" s="17">
        <f t="shared" si="397"/>
        <v>1347.0274999999999</v>
      </c>
      <c r="EZ96" s="17">
        <f t="shared" si="398"/>
        <v>1396.6631499999999</v>
      </c>
      <c r="FA96" s="17">
        <f t="shared" si="399"/>
        <v>1451.3461499999999</v>
      </c>
      <c r="FB96" s="17">
        <f t="shared" si="400"/>
        <v>1665.0308</v>
      </c>
      <c r="FC96" s="17">
        <f t="shared" si="401"/>
        <v>2447.9114999999997</v>
      </c>
      <c r="FE96" s="17"/>
      <c r="FF96" s="17"/>
      <c r="FG96" s="17"/>
      <c r="FH96" s="17"/>
      <c r="FI96" s="17"/>
    </row>
    <row r="97" spans="1:165">
      <c r="A97" s="48">
        <v>2</v>
      </c>
      <c r="B97" s="19" t="s">
        <v>102</v>
      </c>
      <c r="C97" s="23">
        <v>18</v>
      </c>
      <c r="D97" s="24">
        <v>19</v>
      </c>
      <c r="E97" s="24">
        <v>20</v>
      </c>
      <c r="F97" s="24">
        <v>21</v>
      </c>
      <c r="G97" s="25">
        <v>33</v>
      </c>
      <c r="H97" s="200">
        <v>8.61</v>
      </c>
      <c r="I97" s="26">
        <f t="shared" si="387"/>
        <v>9.4710000000000001</v>
      </c>
      <c r="J97" s="4">
        <f t="shared" si="468"/>
        <v>170.47800000000001</v>
      </c>
      <c r="K97" s="4">
        <f t="shared" si="469"/>
        <v>179.94900000000001</v>
      </c>
      <c r="L97" s="4">
        <f t="shared" si="470"/>
        <v>189.42000000000002</v>
      </c>
      <c r="M97" s="4">
        <f t="shared" si="471"/>
        <v>198.89099999999999</v>
      </c>
      <c r="N97" s="6">
        <f t="shared" si="472"/>
        <v>312.54300000000001</v>
      </c>
      <c r="O97" s="199">
        <v>1.4999999999999999E-2</v>
      </c>
      <c r="P97" s="4">
        <v>1480.1</v>
      </c>
      <c r="Q97" s="4">
        <f t="shared" si="388"/>
        <v>1687.3139999999999</v>
      </c>
      <c r="R97" s="4">
        <f t="shared" si="473"/>
        <v>399.62700000000001</v>
      </c>
      <c r="S97" s="4">
        <f t="shared" si="474"/>
        <v>421.82849999999996</v>
      </c>
      <c r="T97" s="4">
        <f t="shared" si="475"/>
        <v>444.03</v>
      </c>
      <c r="U97" s="4">
        <f t="shared" si="476"/>
        <v>466.23149999999998</v>
      </c>
      <c r="V97" s="7">
        <f t="shared" si="477"/>
        <v>732.64949999999999</v>
      </c>
      <c r="W97" s="156">
        <v>8.1999999999999993</v>
      </c>
      <c r="X97" s="4">
        <v>4.91</v>
      </c>
      <c r="Y97" s="4">
        <f t="shared" si="478"/>
        <v>40.262</v>
      </c>
      <c r="Z97" s="156">
        <v>15</v>
      </c>
      <c r="AA97" s="4">
        <v>4.91</v>
      </c>
      <c r="AB97" s="157">
        <f t="shared" si="479"/>
        <v>73.650000000000006</v>
      </c>
      <c r="AC97" s="12">
        <v>9.1</v>
      </c>
      <c r="AD97" s="4">
        <v>44.08</v>
      </c>
      <c r="AE97" s="4" t="e">
        <f>#REF!*AC97</f>
        <v>#REF!</v>
      </c>
      <c r="AF97" s="6">
        <f t="shared" si="480"/>
        <v>50.691999999999993</v>
      </c>
      <c r="AG97" s="7">
        <f t="shared" si="481"/>
        <v>401.12799999999999</v>
      </c>
      <c r="AH97" s="156">
        <v>9.1</v>
      </c>
      <c r="AI97" s="4">
        <v>10.23</v>
      </c>
      <c r="AJ97" s="4">
        <v>23.17</v>
      </c>
      <c r="AK97" s="4">
        <f t="shared" si="482"/>
        <v>93.093000000000004</v>
      </c>
      <c r="AL97" s="4"/>
      <c r="AM97" s="4"/>
      <c r="AN97" s="6">
        <f t="shared" si="483"/>
        <v>210.84700000000001</v>
      </c>
      <c r="AO97" s="154">
        <v>0.20832999999999999</v>
      </c>
      <c r="AP97" s="4">
        <v>80.03</v>
      </c>
      <c r="AQ97" s="4">
        <v>101.59</v>
      </c>
      <c r="AR97" s="6">
        <f t="shared" si="484"/>
        <v>111.74900000000001</v>
      </c>
      <c r="AS97" s="7">
        <f t="shared" si="485"/>
        <v>21.164244700000001</v>
      </c>
      <c r="AT97" s="156">
        <v>15</v>
      </c>
      <c r="AU97" s="4">
        <v>1.62</v>
      </c>
      <c r="AV97" s="4">
        <v>4.71</v>
      </c>
      <c r="AW97" s="4">
        <f t="shared" si="486"/>
        <v>24.3</v>
      </c>
      <c r="AX97" s="6">
        <f t="shared" si="487"/>
        <v>70.650000000000006</v>
      </c>
      <c r="AY97" s="12">
        <v>65</v>
      </c>
      <c r="AZ97" s="4">
        <v>1.1200000000000001</v>
      </c>
      <c r="BA97" s="4">
        <v>68.900000000000006</v>
      </c>
      <c r="BB97" s="4">
        <v>74.900000000000006</v>
      </c>
      <c r="BC97" s="4">
        <v>96.8</v>
      </c>
      <c r="BD97" s="4">
        <v>121</v>
      </c>
      <c r="BE97" s="4">
        <f t="shared" si="488"/>
        <v>2.4034999999999997</v>
      </c>
      <c r="BF97" s="4">
        <f t="shared" si="489"/>
        <v>72.800000000000011</v>
      </c>
      <c r="BG97" s="6">
        <f t="shared" si="490"/>
        <v>2.64385</v>
      </c>
      <c r="BH97" s="7">
        <f t="shared" si="491"/>
        <v>156.22749999999999</v>
      </c>
      <c r="BI97" s="27"/>
      <c r="BJ97" s="28"/>
      <c r="BK97" s="29"/>
      <c r="BL97" s="30"/>
      <c r="BM97" s="31"/>
      <c r="BN97" s="28"/>
      <c r="BO97" s="29"/>
      <c r="BP97" s="30"/>
      <c r="BQ97" s="31"/>
      <c r="BR97" s="28"/>
      <c r="BS97" s="29"/>
      <c r="BT97" s="30"/>
      <c r="BU97" s="31"/>
      <c r="BV97" s="28"/>
      <c r="BW97" s="29"/>
      <c r="BX97" s="30"/>
      <c r="BY97" s="31"/>
      <c r="BZ97" s="28"/>
      <c r="CA97" s="29"/>
      <c r="CB97" s="30"/>
      <c r="CD97" s="33">
        <f t="shared" si="492"/>
        <v>105.8212235</v>
      </c>
      <c r="CE97" s="17">
        <f t="shared" si="493"/>
        <v>84.656978800000005</v>
      </c>
      <c r="CF97" s="17">
        <f t="shared" si="494"/>
        <v>63.492734100000007</v>
      </c>
      <c r="CG97" s="17">
        <f t="shared" si="495"/>
        <v>42.328489400000002</v>
      </c>
      <c r="CH97" s="17">
        <f t="shared" si="496"/>
        <v>21.164244700000001</v>
      </c>
      <c r="CJ97" s="17">
        <f t="shared" si="497"/>
        <v>1.1757913722222222</v>
      </c>
      <c r="CK97" s="17">
        <f t="shared" si="498"/>
        <v>1.1139076157894738</v>
      </c>
      <c r="CL97" s="17">
        <f t="shared" si="499"/>
        <v>1.0582122350000001</v>
      </c>
      <c r="CM97" s="17">
        <f t="shared" si="500"/>
        <v>1.0078211761904763</v>
      </c>
      <c r="CN97" s="17">
        <f t="shared" si="501"/>
        <v>0.64134074848484857</v>
      </c>
      <c r="CO97" s="17" t="e">
        <f>#REF!+AG97+AX97+AN97+BH97+#REF!+DP97</f>
        <v>#REF!</v>
      </c>
      <c r="CP97" s="17" t="e">
        <f>CO97*1.253</f>
        <v>#REF!</v>
      </c>
      <c r="CQ97" s="17">
        <f t="shared" si="389"/>
        <v>933.66674469999998</v>
      </c>
      <c r="CR97" s="17">
        <f t="shared" si="390"/>
        <v>943.04039469999998</v>
      </c>
      <c r="CS97" s="17">
        <f t="shared" si="391"/>
        <v>957.46139470000003</v>
      </c>
      <c r="CT97" s="17">
        <f t="shared" si="392"/>
        <v>1010.0980446999999</v>
      </c>
      <c r="CU97" s="17">
        <f t="shared" si="393"/>
        <v>1068.2627447</v>
      </c>
      <c r="CV97" s="17">
        <f t="shared" si="502"/>
        <v>1254.1404622778</v>
      </c>
      <c r="CW97" s="17">
        <f t="shared" si="394"/>
        <v>40.262</v>
      </c>
      <c r="CX97" s="17">
        <f t="shared" si="503"/>
        <v>22.201499999999999</v>
      </c>
      <c r="CY97" s="33"/>
      <c r="CZ97" s="33"/>
      <c r="DA97" s="17"/>
      <c r="DB97" s="17"/>
      <c r="DC97" s="17"/>
      <c r="DD97" s="15">
        <f t="shared" si="504"/>
        <v>114.55141980027777</v>
      </c>
      <c r="DE97" s="15">
        <f t="shared" si="505"/>
        <v>110.95930823184209</v>
      </c>
      <c r="DF97" s="15">
        <f t="shared" si="506"/>
        <v>107.72640782024999</v>
      </c>
      <c r="DG97" s="15">
        <f t="shared" si="507"/>
        <v>104.80140268595238</v>
      </c>
      <c r="DH97" s="15">
        <f t="shared" si="508"/>
        <v>83.528638072878792</v>
      </c>
      <c r="DI97" s="15"/>
      <c r="DJ97" s="15"/>
      <c r="DK97" s="15"/>
      <c r="DL97" s="15"/>
      <c r="DM97" s="15"/>
      <c r="DO97" s="17"/>
      <c r="DP97" s="17">
        <v>7.3</v>
      </c>
      <c r="DQ97" s="32">
        <v>117.4</v>
      </c>
      <c r="DR97" s="32">
        <f t="shared" si="509"/>
        <v>836.22536454202771</v>
      </c>
      <c r="DS97" s="32">
        <f t="shared" si="510"/>
        <v>810.00295009244724</v>
      </c>
      <c r="DT97" s="32">
        <f t="shared" si="511"/>
        <v>786.40277708782492</v>
      </c>
      <c r="DU97" s="32">
        <f t="shared" si="512"/>
        <v>765.05023960745234</v>
      </c>
      <c r="DV97" s="32">
        <f t="shared" si="513"/>
        <v>609.75905793201514</v>
      </c>
      <c r="DW97" s="32">
        <v>625</v>
      </c>
      <c r="DX97" s="32">
        <f t="shared" si="514"/>
        <v>71594.63737517361</v>
      </c>
      <c r="DY97" s="32">
        <f t="shared" si="515"/>
        <v>69349.567644901297</v>
      </c>
      <c r="DZ97" s="32">
        <f t="shared" si="516"/>
        <v>67329.004887656236</v>
      </c>
      <c r="EA97" s="32">
        <f t="shared" si="517"/>
        <v>65500.87667872024</v>
      </c>
      <c r="EB97" s="32">
        <f t="shared" si="518"/>
        <v>52205.398795549248</v>
      </c>
      <c r="ED97" s="15">
        <f t="shared" si="519"/>
        <v>2061.925556405</v>
      </c>
      <c r="EE97" s="15">
        <f t="shared" si="520"/>
        <v>2108.2268564049996</v>
      </c>
      <c r="EF97" s="15">
        <f t="shared" si="521"/>
        <v>2154.5281564049997</v>
      </c>
      <c r="EG97" s="15">
        <f t="shared" si="522"/>
        <v>2200.8294564050002</v>
      </c>
      <c r="EH97" s="15">
        <f t="shared" si="523"/>
        <v>2756.4450564050003</v>
      </c>
      <c r="EI97" s="34"/>
      <c r="EJ97" s="35">
        <f t="shared" si="524"/>
        <v>52983.09230989583</v>
      </c>
      <c r="EK97" s="35">
        <f t="shared" si="525"/>
        <v>41060.517034226184</v>
      </c>
      <c r="EL97" s="35"/>
      <c r="EM97" s="35"/>
      <c r="EN97" s="15">
        <f t="shared" si="395"/>
        <v>92.132374705555549</v>
      </c>
      <c r="EO97" s="15">
        <f t="shared" si="402"/>
        <v>96.486354984210521</v>
      </c>
      <c r="EP97" s="15">
        <f t="shared" si="403"/>
        <v>93.675137234999994</v>
      </c>
      <c r="EQ97" s="15">
        <f t="shared" si="404"/>
        <v>84.772947695833324</v>
      </c>
      <c r="ER97" s="15">
        <f t="shared" si="396"/>
        <v>65.696827254761899</v>
      </c>
      <c r="ES97" s="15"/>
      <c r="ET97" s="15">
        <f t="shared" si="405"/>
        <v>1658.3827446999999</v>
      </c>
      <c r="EU97" s="15">
        <f t="shared" si="406"/>
        <v>1833.2407446999998</v>
      </c>
      <c r="EV97" s="15">
        <f t="shared" si="407"/>
        <v>1873.5027446999998</v>
      </c>
      <c r="EW97" s="15">
        <f t="shared" si="526"/>
        <v>2034.5507446999998</v>
      </c>
      <c r="EX97" s="15">
        <f t="shared" si="527"/>
        <v>2759.2667446999999</v>
      </c>
      <c r="EY97" s="17">
        <f t="shared" si="397"/>
        <v>1658.3827446999999</v>
      </c>
      <c r="EZ97" s="17">
        <f t="shared" si="398"/>
        <v>1708.0183947</v>
      </c>
      <c r="FA97" s="17">
        <f t="shared" si="399"/>
        <v>1762.7013947</v>
      </c>
      <c r="FB97" s="17">
        <f t="shared" si="400"/>
        <v>1976.3860447</v>
      </c>
      <c r="FC97" s="17">
        <f t="shared" si="401"/>
        <v>2759.2667446999999</v>
      </c>
      <c r="FE97" s="17"/>
      <c r="FF97" s="17"/>
      <c r="FG97" s="17"/>
      <c r="FH97" s="17"/>
      <c r="FI97" s="17"/>
    </row>
    <row r="98" spans="1:165">
      <c r="A98" s="48">
        <v>3</v>
      </c>
      <c r="B98" s="19" t="s">
        <v>103</v>
      </c>
      <c r="C98" s="23">
        <v>18</v>
      </c>
      <c r="D98" s="24">
        <v>19</v>
      </c>
      <c r="E98" s="24">
        <v>20</v>
      </c>
      <c r="F98" s="24">
        <v>21</v>
      </c>
      <c r="G98" s="25">
        <v>33</v>
      </c>
      <c r="H98" s="200"/>
      <c r="I98" s="26">
        <f t="shared" si="387"/>
        <v>0</v>
      </c>
      <c r="J98" s="4">
        <f t="shared" si="468"/>
        <v>0</v>
      </c>
      <c r="K98" s="4">
        <f t="shared" si="469"/>
        <v>0</v>
      </c>
      <c r="L98" s="4">
        <f t="shared" si="470"/>
        <v>0</v>
      </c>
      <c r="M98" s="4">
        <f t="shared" si="471"/>
        <v>0</v>
      </c>
      <c r="N98" s="6">
        <f t="shared" si="472"/>
        <v>0</v>
      </c>
      <c r="O98" s="199">
        <v>1.4999999999999999E-2</v>
      </c>
      <c r="P98" s="4">
        <v>1480.1</v>
      </c>
      <c r="Q98" s="4">
        <f t="shared" si="388"/>
        <v>1687.3139999999999</v>
      </c>
      <c r="R98" s="4">
        <f t="shared" si="473"/>
        <v>399.62700000000001</v>
      </c>
      <c r="S98" s="4">
        <f t="shared" si="474"/>
        <v>421.82849999999996</v>
      </c>
      <c r="T98" s="4">
        <f t="shared" si="475"/>
        <v>444.03</v>
      </c>
      <c r="U98" s="4">
        <f t="shared" si="476"/>
        <v>466.23149999999998</v>
      </c>
      <c r="V98" s="7">
        <f t="shared" si="477"/>
        <v>732.64949999999999</v>
      </c>
      <c r="W98" s="156">
        <v>8.1999999999999993</v>
      </c>
      <c r="X98" s="4">
        <v>4.91</v>
      </c>
      <c r="Y98" s="4">
        <f t="shared" si="478"/>
        <v>40.262</v>
      </c>
      <c r="Z98" s="156">
        <v>15</v>
      </c>
      <c r="AA98" s="4">
        <v>4.91</v>
      </c>
      <c r="AB98" s="157">
        <f t="shared" si="479"/>
        <v>73.650000000000006</v>
      </c>
      <c r="AC98" s="12">
        <v>7.3</v>
      </c>
      <c r="AD98" s="4">
        <v>44.08</v>
      </c>
      <c r="AE98" s="4" t="e">
        <f>#REF!*AC98</f>
        <v>#REF!</v>
      </c>
      <c r="AF98" s="6">
        <f t="shared" si="480"/>
        <v>50.691999999999993</v>
      </c>
      <c r="AG98" s="7">
        <f t="shared" si="481"/>
        <v>321.78399999999999</v>
      </c>
      <c r="AH98" s="156"/>
      <c r="AI98" s="4">
        <v>0</v>
      </c>
      <c r="AJ98" s="4"/>
      <c r="AK98" s="4">
        <f t="shared" si="482"/>
        <v>0</v>
      </c>
      <c r="AL98" s="4"/>
      <c r="AM98" s="4"/>
      <c r="AN98" s="6">
        <f t="shared" si="483"/>
        <v>0</v>
      </c>
      <c r="AO98" s="154">
        <v>0.20832999999999999</v>
      </c>
      <c r="AP98" s="4">
        <v>80.03</v>
      </c>
      <c r="AQ98" s="7">
        <v>179.35</v>
      </c>
      <c r="AR98" s="6">
        <f t="shared" si="484"/>
        <v>197.285</v>
      </c>
      <c r="AS98" s="7">
        <f t="shared" si="485"/>
        <v>37.363985499999998</v>
      </c>
      <c r="AT98" s="156">
        <v>15</v>
      </c>
      <c r="AU98" s="4">
        <v>1.62</v>
      </c>
      <c r="AV98" s="4">
        <v>4.71</v>
      </c>
      <c r="AW98" s="4">
        <f t="shared" si="486"/>
        <v>24.3</v>
      </c>
      <c r="AX98" s="6">
        <f t="shared" si="487"/>
        <v>70.650000000000006</v>
      </c>
      <c r="AY98" s="12">
        <v>65</v>
      </c>
      <c r="AZ98" s="4">
        <v>1.1200000000000001</v>
      </c>
      <c r="BA98" s="4">
        <v>68.900000000000006</v>
      </c>
      <c r="BB98" s="4">
        <v>84.8</v>
      </c>
      <c r="BC98" s="4">
        <v>96.8</v>
      </c>
      <c r="BD98" s="4">
        <v>156.1</v>
      </c>
      <c r="BE98" s="4">
        <f t="shared" si="488"/>
        <v>2.4034999999999997</v>
      </c>
      <c r="BF98" s="4">
        <f t="shared" si="489"/>
        <v>72.800000000000011</v>
      </c>
      <c r="BG98" s="6">
        <f t="shared" si="490"/>
        <v>2.64385</v>
      </c>
      <c r="BH98" s="7">
        <f t="shared" si="491"/>
        <v>156.22749999999999</v>
      </c>
      <c r="BI98" s="27"/>
      <c r="BJ98" s="28"/>
      <c r="BK98" s="29"/>
      <c r="BL98" s="30"/>
      <c r="BM98" s="31"/>
      <c r="BN98" s="28"/>
      <c r="BO98" s="29"/>
      <c r="BP98" s="30"/>
      <c r="BQ98" s="31"/>
      <c r="BR98" s="28"/>
      <c r="BS98" s="29"/>
      <c r="BT98" s="30"/>
      <c r="BU98" s="31"/>
      <c r="BV98" s="28"/>
      <c r="BW98" s="29"/>
      <c r="BX98" s="30"/>
      <c r="BY98" s="31"/>
      <c r="BZ98" s="28"/>
      <c r="CA98" s="29"/>
      <c r="CB98" s="30"/>
      <c r="CD98" s="33">
        <f t="shared" si="492"/>
        <v>186.81992750000001</v>
      </c>
      <c r="CE98" s="17">
        <f t="shared" si="493"/>
        <v>149.45594199999999</v>
      </c>
      <c r="CF98" s="17">
        <f t="shared" si="494"/>
        <v>112.09195649999999</v>
      </c>
      <c r="CG98" s="17">
        <f t="shared" si="495"/>
        <v>74.727970999999997</v>
      </c>
      <c r="CH98" s="17">
        <f t="shared" si="496"/>
        <v>37.363985499999998</v>
      </c>
      <c r="CJ98" s="17">
        <f t="shared" si="497"/>
        <v>2.0757769722222221</v>
      </c>
      <c r="CK98" s="17">
        <f t="shared" si="498"/>
        <v>1.9665255526315788</v>
      </c>
      <c r="CL98" s="17">
        <f t="shared" si="499"/>
        <v>1.8681992749999998</v>
      </c>
      <c r="CM98" s="17">
        <f t="shared" si="500"/>
        <v>1.7792374047619046</v>
      </c>
      <c r="CN98" s="17">
        <f t="shared" si="501"/>
        <v>1.1322419848484848</v>
      </c>
      <c r="CO98" s="17" t="e">
        <f>#REF!+AG98+AX98+AN98+BH98+#REF!+DP98</f>
        <v>#REF!</v>
      </c>
      <c r="CP98" s="17" t="e">
        <f>CO98*1.258</f>
        <v>#REF!</v>
      </c>
      <c r="CQ98" s="17">
        <f t="shared" si="389"/>
        <v>659.67548549999992</v>
      </c>
      <c r="CR98" s="17">
        <f t="shared" si="390"/>
        <v>669.04913549999992</v>
      </c>
      <c r="CS98" s="17">
        <f t="shared" si="391"/>
        <v>707.2647854999999</v>
      </c>
      <c r="CT98" s="17">
        <f t="shared" si="392"/>
        <v>736.10678549999989</v>
      </c>
      <c r="CU98" s="17">
        <f t="shared" si="393"/>
        <v>878.63433549999991</v>
      </c>
      <c r="CV98" s="17">
        <f t="shared" si="502"/>
        <v>1043.817590574</v>
      </c>
      <c r="CW98" s="17">
        <f t="shared" si="394"/>
        <v>40.262</v>
      </c>
      <c r="CX98" s="17">
        <f t="shared" si="503"/>
        <v>22.201499999999999</v>
      </c>
      <c r="CY98" s="33"/>
      <c r="CZ98" s="33"/>
      <c r="DA98" s="17"/>
      <c r="DB98" s="17"/>
      <c r="DC98" s="17"/>
      <c r="DD98" s="15">
        <f t="shared" si="504"/>
        <v>102.4362714347222</v>
      </c>
      <c r="DE98" s="15">
        <f t="shared" si="505"/>
        <v>99.481799253947358</v>
      </c>
      <c r="DF98" s="15">
        <f t="shared" si="506"/>
        <v>96.822774291249985</v>
      </c>
      <c r="DG98" s="15">
        <f t="shared" si="507"/>
        <v>94.416989801190454</v>
      </c>
      <c r="DH98" s="15">
        <f t="shared" si="508"/>
        <v>76.920375328030289</v>
      </c>
      <c r="DI98" s="15"/>
      <c r="DJ98" s="15"/>
      <c r="DK98" s="15"/>
      <c r="DL98" s="15"/>
      <c r="DM98" s="15"/>
      <c r="DO98" s="17"/>
      <c r="DP98" s="17">
        <v>2.6</v>
      </c>
      <c r="DQ98" s="32">
        <v>118.8</v>
      </c>
      <c r="DR98" s="32">
        <f t="shared" si="509"/>
        <v>266.33430573027772</v>
      </c>
      <c r="DS98" s="32">
        <f t="shared" si="510"/>
        <v>258.65267806026316</v>
      </c>
      <c r="DT98" s="32">
        <f t="shared" si="511"/>
        <v>251.73921315724996</v>
      </c>
      <c r="DU98" s="32">
        <f t="shared" si="512"/>
        <v>245.48417348309519</v>
      </c>
      <c r="DV98" s="32">
        <f t="shared" si="513"/>
        <v>199.99297585287877</v>
      </c>
      <c r="DW98" s="32">
        <v>134</v>
      </c>
      <c r="DX98" s="32">
        <f t="shared" si="514"/>
        <v>13726.460372252775</v>
      </c>
      <c r="DY98" s="32">
        <f t="shared" si="515"/>
        <v>13330.561100028946</v>
      </c>
      <c r="DZ98" s="32">
        <f t="shared" si="516"/>
        <v>12974.251755027499</v>
      </c>
      <c r="EA98" s="32">
        <f t="shared" si="517"/>
        <v>12651.876633359521</v>
      </c>
      <c r="EB98" s="32">
        <f t="shared" si="518"/>
        <v>10307.330293956058</v>
      </c>
      <c r="ED98" s="15">
        <f t="shared" si="519"/>
        <v>1843.8528858249997</v>
      </c>
      <c r="EE98" s="15">
        <f t="shared" si="520"/>
        <v>1890.1541858249998</v>
      </c>
      <c r="EF98" s="15">
        <f t="shared" si="521"/>
        <v>1936.4554858249996</v>
      </c>
      <c r="EG98" s="15">
        <f t="shared" si="522"/>
        <v>1982.7567858249995</v>
      </c>
      <c r="EH98" s="15">
        <f t="shared" si="523"/>
        <v>2538.3723858249996</v>
      </c>
      <c r="EI98" s="34"/>
      <c r="EJ98" s="35">
        <f t="shared" si="524"/>
        <v>10300.816373208334</v>
      </c>
      <c r="EK98" s="35">
        <f t="shared" si="525"/>
        <v>8198.3699275476174</v>
      </c>
      <c r="EL98" s="35"/>
      <c r="EM98" s="35"/>
      <c r="EN98" s="15">
        <f t="shared" si="395"/>
        <v>76.910638083333339</v>
      </c>
      <c r="EO98" s="15">
        <f t="shared" si="402"/>
        <v>86.505912394736839</v>
      </c>
      <c r="EP98" s="15">
        <f t="shared" si="403"/>
        <v>84.193716774999999</v>
      </c>
      <c r="EQ98" s="15">
        <f t="shared" si="404"/>
        <v>76.871763979166673</v>
      </c>
      <c r="ER98" s="15">
        <f t="shared" si="396"/>
        <v>61.181865130952374</v>
      </c>
      <c r="ES98" s="15"/>
      <c r="ET98" s="15">
        <f t="shared" si="405"/>
        <v>1384.3914855</v>
      </c>
      <c r="EU98" s="15">
        <f t="shared" si="406"/>
        <v>1643.6123355</v>
      </c>
      <c r="EV98" s="15">
        <f t="shared" si="407"/>
        <v>1683.8743354999999</v>
      </c>
      <c r="EW98" s="15">
        <f t="shared" si="526"/>
        <v>1844.9223355000001</v>
      </c>
      <c r="EX98" s="15">
        <f t="shared" si="527"/>
        <v>2569.6383354999998</v>
      </c>
      <c r="EY98" s="17">
        <f t="shared" si="397"/>
        <v>1384.3914855</v>
      </c>
      <c r="EZ98" s="17">
        <f t="shared" si="398"/>
        <v>1434.0271355</v>
      </c>
      <c r="FA98" s="17">
        <f t="shared" si="399"/>
        <v>1512.5047854999998</v>
      </c>
      <c r="FB98" s="17">
        <f t="shared" si="400"/>
        <v>1702.3947854999999</v>
      </c>
      <c r="FC98" s="17">
        <f t="shared" si="401"/>
        <v>2569.6383354999998</v>
      </c>
      <c r="FE98" s="17"/>
      <c r="FF98" s="17"/>
      <c r="FG98" s="17"/>
      <c r="FH98" s="17"/>
      <c r="FI98" s="17"/>
    </row>
    <row r="99" spans="1:165">
      <c r="A99" s="48">
        <v>4</v>
      </c>
      <c r="B99" s="19" t="s">
        <v>104</v>
      </c>
      <c r="C99" s="23">
        <v>18</v>
      </c>
      <c r="D99" s="24">
        <v>19</v>
      </c>
      <c r="E99" s="24">
        <v>20</v>
      </c>
      <c r="F99" s="24">
        <v>21</v>
      </c>
      <c r="G99" s="25">
        <v>33</v>
      </c>
      <c r="H99" s="26"/>
      <c r="I99" s="26">
        <f t="shared" si="387"/>
        <v>0</v>
      </c>
      <c r="J99" s="4">
        <f t="shared" si="468"/>
        <v>0</v>
      </c>
      <c r="K99" s="4">
        <f t="shared" si="469"/>
        <v>0</v>
      </c>
      <c r="L99" s="4">
        <f t="shared" si="470"/>
        <v>0</v>
      </c>
      <c r="M99" s="4">
        <f t="shared" si="471"/>
        <v>0</v>
      </c>
      <c r="N99" s="6">
        <f t="shared" si="472"/>
        <v>0</v>
      </c>
      <c r="O99" s="199">
        <v>0</v>
      </c>
      <c r="P99" s="4">
        <f t="shared" ref="P99:P105" si="528">O99*1</f>
        <v>0</v>
      </c>
      <c r="Q99" s="4">
        <f t="shared" si="388"/>
        <v>0</v>
      </c>
      <c r="R99" s="4">
        <f t="shared" si="473"/>
        <v>0</v>
      </c>
      <c r="S99" s="4">
        <f t="shared" si="474"/>
        <v>0</v>
      </c>
      <c r="T99" s="4">
        <f t="shared" si="475"/>
        <v>0</v>
      </c>
      <c r="U99" s="4">
        <f t="shared" si="476"/>
        <v>0</v>
      </c>
      <c r="V99" s="7">
        <f t="shared" si="477"/>
        <v>0</v>
      </c>
      <c r="W99" s="156">
        <v>8.1999999999999993</v>
      </c>
      <c r="X99" s="4">
        <v>4.91</v>
      </c>
      <c r="Y99" s="4">
        <f t="shared" si="478"/>
        <v>40.262</v>
      </c>
      <c r="Z99" s="156">
        <v>15</v>
      </c>
      <c r="AA99" s="4">
        <v>4.91</v>
      </c>
      <c r="AB99" s="157">
        <f t="shared" si="479"/>
        <v>73.650000000000006</v>
      </c>
      <c r="AC99" s="12">
        <v>7.3</v>
      </c>
      <c r="AD99" s="4">
        <v>44.08</v>
      </c>
      <c r="AE99" s="4" t="e">
        <f>#REF!*AC99</f>
        <v>#REF!</v>
      </c>
      <c r="AF99" s="6">
        <f t="shared" si="480"/>
        <v>50.691999999999993</v>
      </c>
      <c r="AG99" s="7">
        <f t="shared" si="481"/>
        <v>321.78399999999999</v>
      </c>
      <c r="AH99" s="156"/>
      <c r="AI99" s="4">
        <v>0</v>
      </c>
      <c r="AJ99" s="4"/>
      <c r="AK99" s="4">
        <f t="shared" si="482"/>
        <v>0</v>
      </c>
      <c r="AL99" s="4"/>
      <c r="AM99" s="4"/>
      <c r="AN99" s="6">
        <f t="shared" si="483"/>
        <v>0</v>
      </c>
      <c r="AO99" s="12">
        <v>0</v>
      </c>
      <c r="AP99" s="4">
        <v>0</v>
      </c>
      <c r="AQ99" s="4">
        <f>AP99*1.193</f>
        <v>0</v>
      </c>
      <c r="AR99" s="6">
        <f t="shared" si="484"/>
        <v>0</v>
      </c>
      <c r="AS99" s="7">
        <f t="shared" si="485"/>
        <v>0</v>
      </c>
      <c r="AT99" s="156">
        <v>15</v>
      </c>
      <c r="AU99" s="4">
        <v>1.62</v>
      </c>
      <c r="AV99" s="4">
        <v>4.71</v>
      </c>
      <c r="AW99" s="4">
        <f t="shared" si="486"/>
        <v>24.3</v>
      </c>
      <c r="AX99" s="6">
        <f t="shared" si="487"/>
        <v>70.650000000000006</v>
      </c>
      <c r="AY99" s="12">
        <v>65</v>
      </c>
      <c r="AZ99" s="4">
        <v>1.1200000000000001</v>
      </c>
      <c r="BA99" s="4">
        <v>68.900000000000006</v>
      </c>
      <c r="BB99" s="4">
        <v>84.8</v>
      </c>
      <c r="BC99" s="4">
        <v>96.8</v>
      </c>
      <c r="BD99" s="4">
        <v>156.1</v>
      </c>
      <c r="BE99" s="4">
        <f t="shared" si="488"/>
        <v>2.4034999999999997</v>
      </c>
      <c r="BF99" s="4">
        <f t="shared" si="489"/>
        <v>72.800000000000011</v>
      </c>
      <c r="BG99" s="6">
        <f t="shared" si="490"/>
        <v>2.64385</v>
      </c>
      <c r="BH99" s="7">
        <f t="shared" si="491"/>
        <v>156.22749999999999</v>
      </c>
      <c r="BI99" s="27"/>
      <c r="BJ99" s="28"/>
      <c r="BK99" s="29"/>
      <c r="BL99" s="30"/>
      <c r="BM99" s="31"/>
      <c r="BN99" s="28"/>
      <c r="BO99" s="29"/>
      <c r="BP99" s="30"/>
      <c r="BQ99" s="31"/>
      <c r="BR99" s="28"/>
      <c r="BS99" s="29"/>
      <c r="BT99" s="30"/>
      <c r="BU99" s="31"/>
      <c r="BV99" s="28"/>
      <c r="BW99" s="29"/>
      <c r="BX99" s="30"/>
      <c r="BY99" s="31"/>
      <c r="BZ99" s="28"/>
      <c r="CA99" s="29"/>
      <c r="CB99" s="30"/>
      <c r="CD99" s="33">
        <f t="shared" si="492"/>
        <v>0</v>
      </c>
      <c r="CE99" s="17">
        <f t="shared" si="493"/>
        <v>0</v>
      </c>
      <c r="CF99" s="17">
        <f t="shared" si="494"/>
        <v>0</v>
      </c>
      <c r="CG99" s="17">
        <f t="shared" si="495"/>
        <v>0</v>
      </c>
      <c r="CH99" s="17">
        <f t="shared" si="496"/>
        <v>0</v>
      </c>
      <c r="CJ99" s="17">
        <f t="shared" si="497"/>
        <v>0</v>
      </c>
      <c r="CK99" s="17">
        <f t="shared" si="498"/>
        <v>0</v>
      </c>
      <c r="CL99" s="17">
        <f t="shared" si="499"/>
        <v>0</v>
      </c>
      <c r="CM99" s="17">
        <f t="shared" si="500"/>
        <v>0</v>
      </c>
      <c r="CN99" s="17">
        <f t="shared" si="501"/>
        <v>0</v>
      </c>
      <c r="CO99" s="17" t="e">
        <f>#REF!+AG99+AX99+AN99+BH99+#REF!+DP99</f>
        <v>#REF!</v>
      </c>
      <c r="CP99" s="17" t="e">
        <f>CO99*1.259</f>
        <v>#REF!</v>
      </c>
      <c r="CQ99" s="17">
        <f t="shared" si="389"/>
        <v>622.31149999999991</v>
      </c>
      <c r="CR99" s="17">
        <f t="shared" si="390"/>
        <v>631.68514999999991</v>
      </c>
      <c r="CS99" s="17">
        <f t="shared" si="391"/>
        <v>669.90079999999989</v>
      </c>
      <c r="CT99" s="17">
        <f t="shared" si="392"/>
        <v>698.74279999999987</v>
      </c>
      <c r="CU99" s="17">
        <f t="shared" si="393"/>
        <v>841.27034999999989</v>
      </c>
      <c r="CV99" s="17">
        <f t="shared" si="502"/>
        <v>996.90536474999988</v>
      </c>
      <c r="CW99" s="17">
        <f t="shared" si="394"/>
        <v>40.262</v>
      </c>
      <c r="CX99" s="17">
        <f t="shared" si="503"/>
        <v>0</v>
      </c>
      <c r="CY99" s="33"/>
      <c r="CZ99" s="33"/>
      <c r="DA99" s="17"/>
      <c r="DB99" s="17"/>
      <c r="DC99" s="17"/>
      <c r="DD99" s="15">
        <f t="shared" si="504"/>
        <v>100.04912791666665</v>
      </c>
      <c r="DE99" s="15">
        <f t="shared" si="505"/>
        <v>97.220294868421036</v>
      </c>
      <c r="DF99" s="15">
        <f t="shared" si="506"/>
        <v>94.674345124999974</v>
      </c>
      <c r="DG99" s="15">
        <f t="shared" si="507"/>
        <v>92.370866785714284</v>
      </c>
      <c r="DH99" s="15">
        <f t="shared" si="508"/>
        <v>75.61829704545454</v>
      </c>
      <c r="DI99" s="15"/>
      <c r="DJ99" s="15"/>
      <c r="DK99" s="15"/>
      <c r="DL99" s="15"/>
      <c r="DM99" s="15"/>
      <c r="DO99" s="17"/>
      <c r="DP99" s="17">
        <v>6.4</v>
      </c>
      <c r="DQ99" s="32">
        <v>118.5</v>
      </c>
      <c r="DR99" s="32">
        <f t="shared" si="509"/>
        <v>640.3144186666666</v>
      </c>
      <c r="DS99" s="32">
        <f t="shared" si="510"/>
        <v>622.20988715789463</v>
      </c>
      <c r="DT99" s="32">
        <f t="shared" si="511"/>
        <v>605.91580879999981</v>
      </c>
      <c r="DU99" s="32">
        <f t="shared" si="512"/>
        <v>591.1735474285714</v>
      </c>
      <c r="DV99" s="32">
        <f t="shared" si="513"/>
        <v>483.95710109090908</v>
      </c>
      <c r="DW99" s="32">
        <v>611</v>
      </c>
      <c r="DX99" s="32">
        <f t="shared" si="514"/>
        <v>61130.017157083319</v>
      </c>
      <c r="DY99" s="32">
        <f t="shared" si="515"/>
        <v>59401.600164605254</v>
      </c>
      <c r="DZ99" s="32">
        <f t="shared" si="516"/>
        <v>57846.024871374982</v>
      </c>
      <c r="EA99" s="32">
        <f t="shared" si="517"/>
        <v>56438.599606071424</v>
      </c>
      <c r="EB99" s="32">
        <f t="shared" si="518"/>
        <v>46202.779494772723</v>
      </c>
      <c r="ED99" s="15">
        <f t="shared" si="519"/>
        <v>1800.8843024999996</v>
      </c>
      <c r="EE99" s="15">
        <f t="shared" si="520"/>
        <v>1847.1856024999997</v>
      </c>
      <c r="EF99" s="15">
        <f t="shared" si="521"/>
        <v>1893.4869024999994</v>
      </c>
      <c r="EG99" s="15">
        <f t="shared" si="522"/>
        <v>1939.7882024999999</v>
      </c>
      <c r="EH99" s="15">
        <f t="shared" si="523"/>
        <v>2495.4038025</v>
      </c>
      <c r="EI99" s="34"/>
      <c r="EJ99" s="35">
        <f t="shared" si="524"/>
        <v>46017.422993749999</v>
      </c>
      <c r="EK99" s="35">
        <f t="shared" si="525"/>
        <v>36838.562567857145</v>
      </c>
      <c r="EL99" s="35"/>
      <c r="EM99" s="35"/>
      <c r="EN99" s="15">
        <f t="shared" si="395"/>
        <v>74.83486111111111</v>
      </c>
      <c r="EO99" s="15">
        <f t="shared" si="402"/>
        <v>84.539386842105259</v>
      </c>
      <c r="EP99" s="15">
        <f t="shared" si="403"/>
        <v>82.325517499999989</v>
      </c>
      <c r="EQ99" s="15">
        <f t="shared" si="404"/>
        <v>75.314931250000001</v>
      </c>
      <c r="ER99" s="15">
        <f t="shared" si="396"/>
        <v>60.292246428571431</v>
      </c>
      <c r="ES99" s="15"/>
      <c r="ET99" s="15">
        <f t="shared" si="405"/>
        <v>1347.0274999999999</v>
      </c>
      <c r="EU99" s="15">
        <f t="shared" si="406"/>
        <v>1606.2483499999998</v>
      </c>
      <c r="EV99" s="15">
        <f t="shared" si="407"/>
        <v>1646.5103499999998</v>
      </c>
      <c r="EW99" s="15">
        <f t="shared" si="526"/>
        <v>1807.55835</v>
      </c>
      <c r="EX99" s="15">
        <f t="shared" si="527"/>
        <v>2532.2743500000001</v>
      </c>
      <c r="EY99" s="17">
        <f t="shared" si="397"/>
        <v>1347.0274999999999</v>
      </c>
      <c r="EZ99" s="17">
        <f t="shared" si="398"/>
        <v>1396.6631499999999</v>
      </c>
      <c r="FA99" s="17">
        <f t="shared" si="399"/>
        <v>1475.1407999999999</v>
      </c>
      <c r="FB99" s="17">
        <f t="shared" si="400"/>
        <v>1665.0308</v>
      </c>
      <c r="FC99" s="17">
        <f t="shared" si="401"/>
        <v>2532.2743499999997</v>
      </c>
      <c r="FE99" s="17"/>
      <c r="FF99" s="17"/>
      <c r="FG99" s="17"/>
      <c r="FH99" s="17"/>
      <c r="FI99" s="17"/>
    </row>
    <row r="100" spans="1:165">
      <c r="A100" s="48">
        <v>5</v>
      </c>
      <c r="B100" s="19" t="s">
        <v>105</v>
      </c>
      <c r="C100" s="23">
        <v>18</v>
      </c>
      <c r="D100" s="24">
        <v>19</v>
      </c>
      <c r="E100" s="24">
        <v>20</v>
      </c>
      <c r="F100" s="24">
        <v>21</v>
      </c>
      <c r="G100" s="25">
        <v>33</v>
      </c>
      <c r="H100" s="26"/>
      <c r="I100" s="26">
        <f t="shared" si="387"/>
        <v>0</v>
      </c>
      <c r="J100" s="4">
        <f t="shared" si="468"/>
        <v>0</v>
      </c>
      <c r="K100" s="4">
        <f t="shared" si="469"/>
        <v>0</v>
      </c>
      <c r="L100" s="4">
        <f t="shared" si="470"/>
        <v>0</v>
      </c>
      <c r="M100" s="4">
        <f t="shared" si="471"/>
        <v>0</v>
      </c>
      <c r="N100" s="6">
        <f t="shared" si="472"/>
        <v>0</v>
      </c>
      <c r="O100" s="199">
        <v>0</v>
      </c>
      <c r="P100" s="4">
        <f t="shared" si="528"/>
        <v>0</v>
      </c>
      <c r="Q100" s="4">
        <f t="shared" si="388"/>
        <v>0</v>
      </c>
      <c r="R100" s="4">
        <f t="shared" si="473"/>
        <v>0</v>
      </c>
      <c r="S100" s="4">
        <f t="shared" si="474"/>
        <v>0</v>
      </c>
      <c r="T100" s="4">
        <f t="shared" si="475"/>
        <v>0</v>
      </c>
      <c r="U100" s="4">
        <f t="shared" si="476"/>
        <v>0</v>
      </c>
      <c r="V100" s="7">
        <f t="shared" si="477"/>
        <v>0</v>
      </c>
      <c r="W100" s="156">
        <v>8.1999999999999993</v>
      </c>
      <c r="X100" s="4">
        <v>4.91</v>
      </c>
      <c r="Y100" s="4">
        <f t="shared" si="478"/>
        <v>40.262</v>
      </c>
      <c r="Z100" s="156">
        <v>15</v>
      </c>
      <c r="AA100" s="4">
        <v>4.91</v>
      </c>
      <c r="AB100" s="157">
        <f t="shared" si="479"/>
        <v>73.650000000000006</v>
      </c>
      <c r="AC100" s="12">
        <v>7.3</v>
      </c>
      <c r="AD100" s="4">
        <v>44.08</v>
      </c>
      <c r="AE100" s="4" t="e">
        <f>#REF!*AC100</f>
        <v>#REF!</v>
      </c>
      <c r="AF100" s="6">
        <f t="shared" si="480"/>
        <v>50.691999999999993</v>
      </c>
      <c r="AG100" s="7">
        <f t="shared" si="481"/>
        <v>321.78399999999999</v>
      </c>
      <c r="AH100" s="156"/>
      <c r="AI100" s="4">
        <v>0</v>
      </c>
      <c r="AJ100" s="4"/>
      <c r="AK100" s="4">
        <f t="shared" si="482"/>
        <v>0</v>
      </c>
      <c r="AL100" s="4"/>
      <c r="AM100" s="4"/>
      <c r="AN100" s="6">
        <f t="shared" si="483"/>
        <v>0</v>
      </c>
      <c r="AO100" s="12">
        <v>0</v>
      </c>
      <c r="AP100" s="4">
        <v>0</v>
      </c>
      <c r="AQ100" s="4">
        <f>AP100*1.193</f>
        <v>0</v>
      </c>
      <c r="AR100" s="6">
        <f t="shared" si="484"/>
        <v>0</v>
      </c>
      <c r="AS100" s="7">
        <f t="shared" si="485"/>
        <v>0</v>
      </c>
      <c r="AT100" s="156">
        <v>15</v>
      </c>
      <c r="AU100" s="4">
        <v>1.62</v>
      </c>
      <c r="AV100" s="4">
        <v>4.71</v>
      </c>
      <c r="AW100" s="4">
        <f t="shared" si="486"/>
        <v>24.3</v>
      </c>
      <c r="AX100" s="6">
        <f t="shared" si="487"/>
        <v>70.650000000000006</v>
      </c>
      <c r="AY100" s="12">
        <v>65</v>
      </c>
      <c r="AZ100" s="4">
        <v>1.1200000000000001</v>
      </c>
      <c r="BA100" s="4">
        <v>68.900000000000006</v>
      </c>
      <c r="BB100" s="4">
        <v>74.900000000000006</v>
      </c>
      <c r="BC100" s="4">
        <v>96.8</v>
      </c>
      <c r="BD100" s="4">
        <v>121</v>
      </c>
      <c r="BE100" s="4">
        <f t="shared" si="488"/>
        <v>2.4034999999999997</v>
      </c>
      <c r="BF100" s="4">
        <f t="shared" si="489"/>
        <v>72.800000000000011</v>
      </c>
      <c r="BG100" s="6">
        <f t="shared" si="490"/>
        <v>2.64385</v>
      </c>
      <c r="BH100" s="7">
        <f t="shared" si="491"/>
        <v>156.22749999999999</v>
      </c>
      <c r="BI100" s="27"/>
      <c r="BJ100" s="28"/>
      <c r="BK100" s="29"/>
      <c r="BL100" s="30"/>
      <c r="BM100" s="31"/>
      <c r="BN100" s="28"/>
      <c r="BO100" s="29"/>
      <c r="BP100" s="30"/>
      <c r="BQ100" s="31"/>
      <c r="BR100" s="28"/>
      <c r="BS100" s="29"/>
      <c r="BT100" s="30"/>
      <c r="BU100" s="31"/>
      <c r="BV100" s="28"/>
      <c r="BW100" s="29"/>
      <c r="BX100" s="30"/>
      <c r="BY100" s="31"/>
      <c r="BZ100" s="28"/>
      <c r="CA100" s="29"/>
      <c r="CB100" s="30"/>
      <c r="CD100" s="33">
        <f t="shared" si="492"/>
        <v>0</v>
      </c>
      <c r="CE100" s="17">
        <f t="shared" si="493"/>
        <v>0</v>
      </c>
      <c r="CF100" s="17">
        <f t="shared" si="494"/>
        <v>0</v>
      </c>
      <c r="CG100" s="17">
        <f t="shared" si="495"/>
        <v>0</v>
      </c>
      <c r="CH100" s="17">
        <f t="shared" si="496"/>
        <v>0</v>
      </c>
      <c r="CJ100" s="17">
        <f t="shared" si="497"/>
        <v>0</v>
      </c>
      <c r="CK100" s="17">
        <f t="shared" si="498"/>
        <v>0</v>
      </c>
      <c r="CL100" s="17">
        <f t="shared" si="499"/>
        <v>0</v>
      </c>
      <c r="CM100" s="17">
        <f t="shared" si="500"/>
        <v>0</v>
      </c>
      <c r="CN100" s="17">
        <f t="shared" si="501"/>
        <v>0</v>
      </c>
      <c r="CO100" s="17" t="e">
        <f>#REF!+AG100+AX100+AN100+BH100+#REF!+DP100</f>
        <v>#REF!</v>
      </c>
      <c r="CP100" s="17" t="e">
        <f>CO100*1.259</f>
        <v>#REF!</v>
      </c>
      <c r="CQ100" s="17">
        <f t="shared" si="389"/>
        <v>622.31149999999991</v>
      </c>
      <c r="CR100" s="17">
        <f t="shared" si="390"/>
        <v>631.68514999999991</v>
      </c>
      <c r="CS100" s="17">
        <f t="shared" si="391"/>
        <v>646.10614999999996</v>
      </c>
      <c r="CT100" s="17">
        <f t="shared" si="392"/>
        <v>698.74279999999987</v>
      </c>
      <c r="CU100" s="17">
        <f t="shared" si="393"/>
        <v>756.90749999999991</v>
      </c>
      <c r="CV100" s="17">
        <f t="shared" si="502"/>
        <v>896.17848000000004</v>
      </c>
      <c r="CW100" s="17">
        <f t="shared" si="394"/>
        <v>40.262</v>
      </c>
      <c r="CX100" s="17">
        <f t="shared" si="503"/>
        <v>0</v>
      </c>
      <c r="CY100" s="33"/>
      <c r="CZ100" s="33"/>
      <c r="DA100" s="17"/>
      <c r="DB100" s="17"/>
      <c r="DC100" s="17"/>
      <c r="DD100" s="15">
        <f t="shared" si="504"/>
        <v>94.65927916666665</v>
      </c>
      <c r="DE100" s="15">
        <f t="shared" si="505"/>
        <v>92.114122368421036</v>
      </c>
      <c r="DF100" s="15">
        <f t="shared" si="506"/>
        <v>89.823481249999986</v>
      </c>
      <c r="DG100" s="15">
        <f t="shared" si="507"/>
        <v>87.750996428571426</v>
      </c>
      <c r="DH100" s="15">
        <f t="shared" si="508"/>
        <v>72.678379545454547</v>
      </c>
      <c r="DI100" s="15"/>
      <c r="DJ100" s="15"/>
      <c r="DK100" s="15"/>
      <c r="DL100" s="15"/>
      <c r="DM100" s="15"/>
      <c r="DO100" s="17"/>
      <c r="DP100" s="17">
        <v>3.1</v>
      </c>
      <c r="DQ100" s="32">
        <v>118.4</v>
      </c>
      <c r="DR100" s="32">
        <f t="shared" si="509"/>
        <v>293.44376541666662</v>
      </c>
      <c r="DS100" s="32">
        <f t="shared" si="510"/>
        <v>285.5537793421052</v>
      </c>
      <c r="DT100" s="32">
        <f t="shared" si="511"/>
        <v>278.45279187499995</v>
      </c>
      <c r="DU100" s="32">
        <f t="shared" si="512"/>
        <v>272.02808892857144</v>
      </c>
      <c r="DV100" s="32">
        <f t="shared" si="513"/>
        <v>225.30297659090911</v>
      </c>
      <c r="DW100" s="32">
        <v>237</v>
      </c>
      <c r="DX100" s="32">
        <f t="shared" si="514"/>
        <v>22434.249162499997</v>
      </c>
      <c r="DY100" s="32">
        <f t="shared" si="515"/>
        <v>21831.047001315786</v>
      </c>
      <c r="DZ100" s="32">
        <f t="shared" si="516"/>
        <v>21288.165056249996</v>
      </c>
      <c r="EA100" s="32">
        <f t="shared" si="517"/>
        <v>20796.986153571426</v>
      </c>
      <c r="EB100" s="32">
        <f t="shared" si="518"/>
        <v>17224.775952272728</v>
      </c>
      <c r="ED100" s="15">
        <f t="shared" si="519"/>
        <v>1703.8670249999998</v>
      </c>
      <c r="EE100" s="15">
        <f t="shared" si="520"/>
        <v>1750.1683249999996</v>
      </c>
      <c r="EF100" s="15">
        <f t="shared" si="521"/>
        <v>1796.4696249999997</v>
      </c>
      <c r="EG100" s="15">
        <f t="shared" si="522"/>
        <v>1842.770925</v>
      </c>
      <c r="EH100" s="15">
        <f t="shared" si="523"/>
        <v>2398.3865249999999</v>
      </c>
      <c r="EI100" s="34"/>
      <c r="EJ100" s="35">
        <f t="shared" si="524"/>
        <v>17016.555562500002</v>
      </c>
      <c r="EK100" s="35">
        <f t="shared" si="525"/>
        <v>13813.214892857142</v>
      </c>
      <c r="EL100" s="35"/>
      <c r="EM100" s="35"/>
      <c r="EN100" s="15">
        <f t="shared" si="395"/>
        <v>74.83486111111111</v>
      </c>
      <c r="EO100" s="15">
        <f t="shared" si="402"/>
        <v>80.099236842105256</v>
      </c>
      <c r="EP100" s="15">
        <f t="shared" si="403"/>
        <v>78.10737499999999</v>
      </c>
      <c r="EQ100" s="15">
        <f t="shared" si="404"/>
        <v>71.799812500000002</v>
      </c>
      <c r="ER100" s="15">
        <f t="shared" si="396"/>
        <v>58.283607142857143</v>
      </c>
      <c r="ES100" s="15"/>
      <c r="ET100" s="15">
        <f t="shared" si="405"/>
        <v>1347.0274999999999</v>
      </c>
      <c r="EU100" s="15">
        <f t="shared" si="406"/>
        <v>1521.8854999999999</v>
      </c>
      <c r="EV100" s="15">
        <f t="shared" si="407"/>
        <v>1562.1474999999998</v>
      </c>
      <c r="EW100" s="15">
        <f t="shared" si="526"/>
        <v>1723.1955</v>
      </c>
      <c r="EX100" s="15">
        <f t="shared" si="527"/>
        <v>2447.9115000000002</v>
      </c>
      <c r="EY100" s="17">
        <f t="shared" si="397"/>
        <v>1347.0274999999999</v>
      </c>
      <c r="EZ100" s="17">
        <f t="shared" si="398"/>
        <v>1396.6631499999999</v>
      </c>
      <c r="FA100" s="17">
        <f t="shared" si="399"/>
        <v>1451.3461499999999</v>
      </c>
      <c r="FB100" s="17">
        <f t="shared" si="400"/>
        <v>1665.0308</v>
      </c>
      <c r="FC100" s="17">
        <f t="shared" si="401"/>
        <v>2447.9114999999997</v>
      </c>
      <c r="FE100" s="17"/>
      <c r="FF100" s="17"/>
      <c r="FG100" s="17"/>
      <c r="FH100" s="17"/>
      <c r="FI100" s="17"/>
    </row>
    <row r="101" spans="1:165">
      <c r="A101" s="48">
        <v>6</v>
      </c>
      <c r="B101" s="19" t="s">
        <v>106</v>
      </c>
      <c r="C101" s="23">
        <v>18</v>
      </c>
      <c r="D101" s="24">
        <v>19</v>
      </c>
      <c r="E101" s="24">
        <v>20</v>
      </c>
      <c r="F101" s="24">
        <v>21</v>
      </c>
      <c r="G101" s="25">
        <v>33</v>
      </c>
      <c r="H101" s="26"/>
      <c r="I101" s="26">
        <f t="shared" si="387"/>
        <v>0</v>
      </c>
      <c r="J101" s="4">
        <f t="shared" si="468"/>
        <v>0</v>
      </c>
      <c r="K101" s="4">
        <f t="shared" si="469"/>
        <v>0</v>
      </c>
      <c r="L101" s="4">
        <f t="shared" si="470"/>
        <v>0</v>
      </c>
      <c r="M101" s="4">
        <f t="shared" si="471"/>
        <v>0</v>
      </c>
      <c r="N101" s="6">
        <f t="shared" si="472"/>
        <v>0</v>
      </c>
      <c r="O101" s="199">
        <v>0</v>
      </c>
      <c r="P101" s="4">
        <f t="shared" si="528"/>
        <v>0</v>
      </c>
      <c r="Q101" s="4">
        <f t="shared" si="388"/>
        <v>0</v>
      </c>
      <c r="R101" s="4">
        <f t="shared" si="473"/>
        <v>0</v>
      </c>
      <c r="S101" s="4">
        <f t="shared" si="474"/>
        <v>0</v>
      </c>
      <c r="T101" s="4">
        <f t="shared" si="475"/>
        <v>0</v>
      </c>
      <c r="U101" s="4">
        <f t="shared" si="476"/>
        <v>0</v>
      </c>
      <c r="V101" s="7">
        <f t="shared" si="477"/>
        <v>0</v>
      </c>
      <c r="W101" s="156">
        <v>8.1999999999999993</v>
      </c>
      <c r="X101" s="4">
        <v>4.91</v>
      </c>
      <c r="Y101" s="4">
        <f t="shared" si="478"/>
        <v>40.262</v>
      </c>
      <c r="Z101" s="156">
        <v>15</v>
      </c>
      <c r="AA101" s="4">
        <v>4.91</v>
      </c>
      <c r="AB101" s="157">
        <f t="shared" si="479"/>
        <v>73.650000000000006</v>
      </c>
      <c r="AC101" s="12">
        <v>7.3</v>
      </c>
      <c r="AD101" s="4">
        <v>44.08</v>
      </c>
      <c r="AE101" s="4" t="e">
        <f>#REF!*AC101</f>
        <v>#REF!</v>
      </c>
      <c r="AF101" s="6">
        <f t="shared" si="480"/>
        <v>50.691999999999993</v>
      </c>
      <c r="AG101" s="7">
        <f t="shared" si="481"/>
        <v>321.78399999999999</v>
      </c>
      <c r="AH101" s="156"/>
      <c r="AI101" s="4">
        <v>0</v>
      </c>
      <c r="AJ101" s="4"/>
      <c r="AK101" s="4">
        <f t="shared" si="482"/>
        <v>0</v>
      </c>
      <c r="AL101" s="4"/>
      <c r="AM101" s="4"/>
      <c r="AN101" s="6">
        <f t="shared" si="483"/>
        <v>0</v>
      </c>
      <c r="AO101" s="12">
        <v>0</v>
      </c>
      <c r="AP101" s="4">
        <v>0</v>
      </c>
      <c r="AQ101" s="4">
        <f>AP101*1.193</f>
        <v>0</v>
      </c>
      <c r="AR101" s="6">
        <f t="shared" si="484"/>
        <v>0</v>
      </c>
      <c r="AS101" s="7">
        <f t="shared" si="485"/>
        <v>0</v>
      </c>
      <c r="AT101" s="156">
        <v>15</v>
      </c>
      <c r="AU101" s="4">
        <v>1.62</v>
      </c>
      <c r="AV101" s="4">
        <v>4.71</v>
      </c>
      <c r="AW101" s="4">
        <f t="shared" si="486"/>
        <v>24.3</v>
      </c>
      <c r="AX101" s="6">
        <f t="shared" si="487"/>
        <v>70.650000000000006</v>
      </c>
      <c r="AY101" s="12">
        <v>65.900000000000006</v>
      </c>
      <c r="AZ101" s="4">
        <v>1.1200000000000001</v>
      </c>
      <c r="BA101" s="4">
        <v>68.900000000000006</v>
      </c>
      <c r="BB101" s="4">
        <v>74.900000000000006</v>
      </c>
      <c r="BC101" s="4">
        <v>96.8</v>
      </c>
      <c r="BD101" s="4">
        <v>156.1</v>
      </c>
      <c r="BE101" s="4">
        <f t="shared" si="488"/>
        <v>2.4034999999999997</v>
      </c>
      <c r="BF101" s="4">
        <f t="shared" si="489"/>
        <v>73.808000000000007</v>
      </c>
      <c r="BG101" s="6">
        <f t="shared" si="490"/>
        <v>2.64385</v>
      </c>
      <c r="BH101" s="7">
        <f t="shared" si="491"/>
        <v>158.39064999999999</v>
      </c>
      <c r="BI101" s="27"/>
      <c r="BJ101" s="28"/>
      <c r="BK101" s="29"/>
      <c r="BL101" s="30"/>
      <c r="BM101" s="31"/>
      <c r="BN101" s="28"/>
      <c r="BO101" s="29"/>
      <c r="BP101" s="30"/>
      <c r="BQ101" s="31"/>
      <c r="BR101" s="28"/>
      <c r="BS101" s="29"/>
      <c r="BT101" s="30"/>
      <c r="BU101" s="31"/>
      <c r="BV101" s="28"/>
      <c r="BW101" s="29"/>
      <c r="BX101" s="30"/>
      <c r="BY101" s="31"/>
      <c r="BZ101" s="28"/>
      <c r="CA101" s="29"/>
      <c r="CB101" s="30"/>
      <c r="CD101" s="33">
        <f t="shared" si="492"/>
        <v>0</v>
      </c>
      <c r="CE101" s="17">
        <f t="shared" si="493"/>
        <v>0</v>
      </c>
      <c r="CF101" s="17">
        <f t="shared" si="494"/>
        <v>0</v>
      </c>
      <c r="CG101" s="17">
        <f t="shared" si="495"/>
        <v>0</v>
      </c>
      <c r="CH101" s="17">
        <f t="shared" si="496"/>
        <v>0</v>
      </c>
      <c r="CJ101" s="17">
        <f t="shared" si="497"/>
        <v>0</v>
      </c>
      <c r="CK101" s="17">
        <f t="shared" si="498"/>
        <v>0</v>
      </c>
      <c r="CL101" s="17">
        <f t="shared" si="499"/>
        <v>0</v>
      </c>
      <c r="CM101" s="17">
        <f t="shared" si="500"/>
        <v>0</v>
      </c>
      <c r="CN101" s="17">
        <f t="shared" si="501"/>
        <v>0</v>
      </c>
      <c r="CO101" s="17" t="e">
        <f>#REF!+AG101+AX101+AN101+BH101+#REF!+DP101</f>
        <v>#REF!</v>
      </c>
      <c r="CP101" s="17" t="e">
        <f>CO101*1.259</f>
        <v>#REF!</v>
      </c>
      <c r="CQ101" s="17">
        <f t="shared" si="389"/>
        <v>624.47464999999988</v>
      </c>
      <c r="CR101" s="17">
        <f t="shared" si="390"/>
        <v>631.68514999999991</v>
      </c>
      <c r="CS101" s="17">
        <f t="shared" si="391"/>
        <v>646.10614999999996</v>
      </c>
      <c r="CT101" s="17">
        <f t="shared" si="392"/>
        <v>698.74279999999987</v>
      </c>
      <c r="CU101" s="17">
        <f t="shared" si="393"/>
        <v>841.27034999999989</v>
      </c>
      <c r="CV101" s="17">
        <f t="shared" si="502"/>
        <v>996.06409439999993</v>
      </c>
      <c r="CW101" s="17">
        <f t="shared" si="394"/>
        <v>40.262</v>
      </c>
      <c r="CX101" s="17">
        <f t="shared" si="503"/>
        <v>0</v>
      </c>
      <c r="CY101" s="33"/>
      <c r="CZ101" s="33"/>
      <c r="DA101" s="17"/>
      <c r="DB101" s="17"/>
      <c r="DC101" s="17"/>
      <c r="DD101" s="15">
        <f t="shared" si="504"/>
        <v>100.04912791666665</v>
      </c>
      <c r="DE101" s="15">
        <f t="shared" si="505"/>
        <v>97.220294868421036</v>
      </c>
      <c r="DF101" s="15">
        <f t="shared" si="506"/>
        <v>94.674345124999974</v>
      </c>
      <c r="DG101" s="15">
        <f t="shared" si="507"/>
        <v>92.370866785714284</v>
      </c>
      <c r="DH101" s="15">
        <f t="shared" si="508"/>
        <v>75.61829704545454</v>
      </c>
      <c r="DI101" s="15"/>
      <c r="DJ101" s="15"/>
      <c r="DK101" s="15"/>
      <c r="DL101" s="15"/>
      <c r="DM101" s="15"/>
      <c r="DO101" s="17"/>
      <c r="DP101" s="17">
        <v>4.3</v>
      </c>
      <c r="DQ101" s="32">
        <v>118.4</v>
      </c>
      <c r="DR101" s="32">
        <f t="shared" si="509"/>
        <v>430.21125004166657</v>
      </c>
      <c r="DS101" s="32">
        <f t="shared" si="510"/>
        <v>418.04726793421042</v>
      </c>
      <c r="DT101" s="32">
        <f t="shared" si="511"/>
        <v>407.09968403749986</v>
      </c>
      <c r="DU101" s="32">
        <f t="shared" si="512"/>
        <v>397.19472717857138</v>
      </c>
      <c r="DV101" s="32">
        <f t="shared" si="513"/>
        <v>325.15867729545448</v>
      </c>
      <c r="DW101" s="32">
        <v>238</v>
      </c>
      <c r="DX101" s="32">
        <f t="shared" si="514"/>
        <v>23811.692444166663</v>
      </c>
      <c r="DY101" s="32">
        <f t="shared" si="515"/>
        <v>23138.430178684208</v>
      </c>
      <c r="DZ101" s="32">
        <f t="shared" si="516"/>
        <v>22532.494139749993</v>
      </c>
      <c r="EA101" s="32">
        <f t="shared" si="517"/>
        <v>21984.266295000001</v>
      </c>
      <c r="EB101" s="32">
        <f t="shared" si="518"/>
        <v>17997.154696818179</v>
      </c>
      <c r="ED101" s="15">
        <f t="shared" si="519"/>
        <v>1800.8843024999996</v>
      </c>
      <c r="EE101" s="15">
        <f t="shared" si="520"/>
        <v>1847.1856024999997</v>
      </c>
      <c r="EF101" s="15">
        <f t="shared" si="521"/>
        <v>1893.4869024999994</v>
      </c>
      <c r="EG101" s="15">
        <f t="shared" si="522"/>
        <v>1939.7882024999999</v>
      </c>
      <c r="EH101" s="15">
        <f t="shared" si="523"/>
        <v>2495.4038025</v>
      </c>
      <c r="EI101" s="34"/>
      <c r="EJ101" s="35">
        <f t="shared" si="524"/>
        <v>17924.953637499999</v>
      </c>
      <c r="EK101" s="35">
        <f t="shared" si="525"/>
        <v>14349.55465</v>
      </c>
      <c r="EL101" s="35"/>
      <c r="EM101" s="35"/>
      <c r="EN101" s="15">
        <f t="shared" si="395"/>
        <v>74.955036111111099</v>
      </c>
      <c r="EO101" s="15">
        <f t="shared" si="402"/>
        <v>84.539386842105259</v>
      </c>
      <c r="EP101" s="15">
        <f t="shared" si="403"/>
        <v>82.325517499999989</v>
      </c>
      <c r="EQ101" s="15">
        <f t="shared" si="404"/>
        <v>75.314931250000001</v>
      </c>
      <c r="ER101" s="15">
        <f t="shared" si="396"/>
        <v>60.292246428571431</v>
      </c>
      <c r="ES101" s="15"/>
      <c r="ET101" s="15">
        <f t="shared" si="405"/>
        <v>1349.1906499999998</v>
      </c>
      <c r="EU101" s="15">
        <f t="shared" si="406"/>
        <v>1606.2483499999998</v>
      </c>
      <c r="EV101" s="15">
        <f t="shared" si="407"/>
        <v>1646.5103499999998</v>
      </c>
      <c r="EW101" s="15">
        <f t="shared" si="526"/>
        <v>1807.55835</v>
      </c>
      <c r="EX101" s="15">
        <f t="shared" si="527"/>
        <v>2532.2743500000001</v>
      </c>
      <c r="EY101" s="17">
        <f t="shared" si="397"/>
        <v>1349.1906499999998</v>
      </c>
      <c r="EZ101" s="17">
        <f t="shared" si="398"/>
        <v>1396.6631499999999</v>
      </c>
      <c r="FA101" s="17">
        <f t="shared" si="399"/>
        <v>1451.3461499999999</v>
      </c>
      <c r="FB101" s="17">
        <f t="shared" si="400"/>
        <v>1665.0308</v>
      </c>
      <c r="FC101" s="17">
        <f t="shared" si="401"/>
        <v>2532.2743499999997</v>
      </c>
      <c r="FE101" s="17"/>
      <c r="FF101" s="17"/>
      <c r="FG101" s="17"/>
      <c r="FH101" s="17"/>
      <c r="FI101" s="17"/>
    </row>
    <row r="102" spans="1:165">
      <c r="A102" s="48">
        <v>7</v>
      </c>
      <c r="B102" s="19" t="s">
        <v>107</v>
      </c>
      <c r="C102" s="23">
        <v>18</v>
      </c>
      <c r="D102" s="24">
        <v>19</v>
      </c>
      <c r="E102" s="24">
        <v>20</v>
      </c>
      <c r="F102" s="24">
        <v>21</v>
      </c>
      <c r="G102" s="25">
        <v>33</v>
      </c>
      <c r="H102" s="200"/>
      <c r="I102" s="26">
        <f t="shared" si="387"/>
        <v>0</v>
      </c>
      <c r="J102" s="4">
        <f t="shared" si="468"/>
        <v>0</v>
      </c>
      <c r="K102" s="4">
        <f t="shared" si="469"/>
        <v>0</v>
      </c>
      <c r="L102" s="4">
        <f t="shared" si="470"/>
        <v>0</v>
      </c>
      <c r="M102" s="4">
        <f t="shared" si="471"/>
        <v>0</v>
      </c>
      <c r="N102" s="6">
        <f t="shared" si="472"/>
        <v>0</v>
      </c>
      <c r="O102" s="199">
        <v>0</v>
      </c>
      <c r="P102" s="4">
        <f t="shared" si="528"/>
        <v>0</v>
      </c>
      <c r="Q102" s="4">
        <f t="shared" si="388"/>
        <v>0</v>
      </c>
      <c r="R102" s="4">
        <f t="shared" si="473"/>
        <v>0</v>
      </c>
      <c r="S102" s="4">
        <f t="shared" si="474"/>
        <v>0</v>
      </c>
      <c r="T102" s="4">
        <f t="shared" si="475"/>
        <v>0</v>
      </c>
      <c r="U102" s="4">
        <f t="shared" si="476"/>
        <v>0</v>
      </c>
      <c r="V102" s="7">
        <f t="shared" si="477"/>
        <v>0</v>
      </c>
      <c r="W102" s="156">
        <v>8.1999999999999993</v>
      </c>
      <c r="X102" s="4">
        <v>4.91</v>
      </c>
      <c r="Y102" s="4">
        <f t="shared" si="478"/>
        <v>40.262</v>
      </c>
      <c r="Z102" s="156">
        <v>15</v>
      </c>
      <c r="AA102" s="4">
        <v>4.91</v>
      </c>
      <c r="AB102" s="157">
        <f t="shared" si="479"/>
        <v>73.650000000000006</v>
      </c>
      <c r="AC102" s="12">
        <v>7.3</v>
      </c>
      <c r="AD102" s="4">
        <v>44.08</v>
      </c>
      <c r="AE102" s="4" t="e">
        <f>#REF!*AC102</f>
        <v>#REF!</v>
      </c>
      <c r="AF102" s="6">
        <f t="shared" si="480"/>
        <v>50.691999999999993</v>
      </c>
      <c r="AG102" s="7">
        <f t="shared" si="481"/>
        <v>321.78399999999999</v>
      </c>
      <c r="AH102" s="156"/>
      <c r="AI102" s="4">
        <v>0</v>
      </c>
      <c r="AJ102" s="4"/>
      <c r="AK102" s="4">
        <f t="shared" si="482"/>
        <v>0</v>
      </c>
      <c r="AL102" s="4"/>
      <c r="AM102" s="4"/>
      <c r="AN102" s="6">
        <f t="shared" si="483"/>
        <v>0</v>
      </c>
      <c r="AO102" s="154">
        <v>0.20832999999999999</v>
      </c>
      <c r="AP102" s="4">
        <v>80.03</v>
      </c>
      <c r="AQ102" s="4">
        <v>120</v>
      </c>
      <c r="AR102" s="6">
        <f t="shared" si="484"/>
        <v>132</v>
      </c>
      <c r="AS102" s="7">
        <f t="shared" si="485"/>
        <v>24.999599999999997</v>
      </c>
      <c r="AT102" s="156">
        <v>15</v>
      </c>
      <c r="AU102" s="4">
        <v>1.62</v>
      </c>
      <c r="AV102" s="4">
        <v>4.71</v>
      </c>
      <c r="AW102" s="4">
        <f t="shared" si="486"/>
        <v>24.3</v>
      </c>
      <c r="AX102" s="6">
        <f t="shared" si="487"/>
        <v>70.650000000000006</v>
      </c>
      <c r="AY102" s="12">
        <v>65</v>
      </c>
      <c r="AZ102" s="4">
        <v>1.1200000000000001</v>
      </c>
      <c r="BA102" s="4">
        <v>68.900000000000006</v>
      </c>
      <c r="BB102" s="4">
        <v>84.8</v>
      </c>
      <c r="BC102" s="4">
        <v>96.8</v>
      </c>
      <c r="BD102" s="4">
        <v>121</v>
      </c>
      <c r="BE102" s="4">
        <f t="shared" si="488"/>
        <v>2.4034999999999997</v>
      </c>
      <c r="BF102" s="4">
        <f t="shared" si="489"/>
        <v>72.800000000000011</v>
      </c>
      <c r="BG102" s="6">
        <f t="shared" si="490"/>
        <v>2.64385</v>
      </c>
      <c r="BH102" s="7">
        <f t="shared" si="491"/>
        <v>156.22749999999999</v>
      </c>
      <c r="BI102" s="27"/>
      <c r="BJ102" s="28"/>
      <c r="BK102" s="29"/>
      <c r="BL102" s="30"/>
      <c r="BM102" s="31"/>
      <c r="BN102" s="28"/>
      <c r="BO102" s="29"/>
      <c r="BP102" s="30"/>
      <c r="BQ102" s="31"/>
      <c r="BR102" s="28"/>
      <c r="BS102" s="29"/>
      <c r="BT102" s="30"/>
      <c r="BU102" s="31"/>
      <c r="BV102" s="28"/>
      <c r="BW102" s="29"/>
      <c r="BX102" s="30"/>
      <c r="BY102" s="31"/>
      <c r="BZ102" s="28"/>
      <c r="CA102" s="29"/>
      <c r="CB102" s="30"/>
      <c r="CD102" s="33">
        <f t="shared" si="492"/>
        <v>124.99799999999999</v>
      </c>
      <c r="CE102" s="17">
        <f t="shared" si="493"/>
        <v>99.99839999999999</v>
      </c>
      <c r="CF102" s="17">
        <f t="shared" si="494"/>
        <v>74.998799999999989</v>
      </c>
      <c r="CG102" s="17">
        <f t="shared" si="495"/>
        <v>49.999199999999995</v>
      </c>
      <c r="CH102" s="17">
        <f t="shared" si="496"/>
        <v>24.999599999999997</v>
      </c>
      <c r="CJ102" s="17">
        <f t="shared" si="497"/>
        <v>1.3888666666666665</v>
      </c>
      <c r="CK102" s="17">
        <f t="shared" si="498"/>
        <v>1.3157684210526315</v>
      </c>
      <c r="CL102" s="17">
        <f t="shared" si="499"/>
        <v>1.2499799999999999</v>
      </c>
      <c r="CM102" s="17">
        <f t="shared" si="500"/>
        <v>1.1904571428571427</v>
      </c>
      <c r="CN102" s="17">
        <f t="shared" si="501"/>
        <v>0.75756363636363633</v>
      </c>
      <c r="CO102" s="17" t="e">
        <f>#REF!+AG102+AX102+AN102+BH102+#REF!+DP102</f>
        <v>#REF!</v>
      </c>
      <c r="CP102" s="17" t="e">
        <f>CO102*1.26</f>
        <v>#REF!</v>
      </c>
      <c r="CQ102" s="17">
        <f t="shared" si="389"/>
        <v>647.3110999999999</v>
      </c>
      <c r="CR102" s="17">
        <f t="shared" si="390"/>
        <v>656.68474999999989</v>
      </c>
      <c r="CS102" s="17">
        <f t="shared" si="391"/>
        <v>694.90039999999988</v>
      </c>
      <c r="CT102" s="17">
        <f t="shared" si="392"/>
        <v>723.74239999999986</v>
      </c>
      <c r="CU102" s="17">
        <f t="shared" si="393"/>
        <v>781.9070999999999</v>
      </c>
      <c r="CV102" s="17">
        <f t="shared" si="502"/>
        <v>923.43228509999983</v>
      </c>
      <c r="CW102" s="17">
        <f t="shared" si="394"/>
        <v>40.262</v>
      </c>
      <c r="CX102" s="17">
        <f t="shared" si="503"/>
        <v>0</v>
      </c>
      <c r="CY102" s="33"/>
      <c r="CZ102" s="33"/>
      <c r="DA102" s="17"/>
      <c r="DB102" s="17"/>
      <c r="DC102" s="17"/>
      <c r="DD102" s="15">
        <f t="shared" si="504"/>
        <v>96.256475833333312</v>
      </c>
      <c r="DE102" s="15">
        <f t="shared" si="505"/>
        <v>93.627256052631566</v>
      </c>
      <c r="DF102" s="15">
        <f t="shared" si="506"/>
        <v>91.260958249999987</v>
      </c>
      <c r="DG102" s="15">
        <f t="shared" si="507"/>
        <v>89.120022142857138</v>
      </c>
      <c r="DH102" s="15">
        <f t="shared" si="508"/>
        <v>73.54957772727272</v>
      </c>
      <c r="DI102" s="15"/>
      <c r="DJ102" s="15"/>
      <c r="DK102" s="15"/>
      <c r="DL102" s="15"/>
      <c r="DM102" s="15"/>
      <c r="DO102" s="17"/>
      <c r="DP102" s="17">
        <v>6.2</v>
      </c>
      <c r="DQ102" s="32">
        <v>118.1</v>
      </c>
      <c r="DR102" s="32">
        <f t="shared" si="509"/>
        <v>596.79015016666654</v>
      </c>
      <c r="DS102" s="32">
        <f t="shared" si="510"/>
        <v>580.48898752631567</v>
      </c>
      <c r="DT102" s="32">
        <f t="shared" si="511"/>
        <v>565.81794114999991</v>
      </c>
      <c r="DU102" s="32">
        <f t="shared" si="512"/>
        <v>552.54413728571433</v>
      </c>
      <c r="DV102" s="32">
        <f t="shared" si="513"/>
        <v>456.0073819090909</v>
      </c>
      <c r="DW102" s="32">
        <v>180</v>
      </c>
      <c r="DX102" s="32">
        <f t="shared" si="514"/>
        <v>17326.165649999995</v>
      </c>
      <c r="DY102" s="32">
        <f t="shared" si="515"/>
        <v>16852.906089473683</v>
      </c>
      <c r="DZ102" s="32">
        <f t="shared" si="516"/>
        <v>16426.972484999998</v>
      </c>
      <c r="EA102" s="32">
        <f t="shared" si="517"/>
        <v>16041.603985714284</v>
      </c>
      <c r="EB102" s="32">
        <f t="shared" si="518"/>
        <v>13238.92399090909</v>
      </c>
      <c r="ED102" s="15">
        <f t="shared" si="519"/>
        <v>1732.6165649999996</v>
      </c>
      <c r="EE102" s="15">
        <f t="shared" si="520"/>
        <v>1778.9178649999997</v>
      </c>
      <c r="EF102" s="15">
        <f t="shared" si="521"/>
        <v>1825.2191649999997</v>
      </c>
      <c r="EG102" s="15">
        <f t="shared" si="522"/>
        <v>1871.5204649999998</v>
      </c>
      <c r="EH102" s="15">
        <f t="shared" si="523"/>
        <v>2427.1360649999997</v>
      </c>
      <c r="EI102" s="34"/>
      <c r="EJ102" s="35">
        <f t="shared" si="524"/>
        <v>13111.463250000001</v>
      </c>
      <c r="EK102" s="35">
        <f t="shared" si="525"/>
        <v>10598.190428571428</v>
      </c>
      <c r="EL102" s="35"/>
      <c r="EM102" s="35"/>
      <c r="EN102" s="15">
        <f t="shared" si="395"/>
        <v>76.223727777777782</v>
      </c>
      <c r="EO102" s="15">
        <f t="shared" si="402"/>
        <v>81.415005263157894</v>
      </c>
      <c r="EP102" s="15">
        <f t="shared" si="403"/>
        <v>79.357354999999998</v>
      </c>
      <c r="EQ102" s="15">
        <f t="shared" si="404"/>
        <v>72.841462500000006</v>
      </c>
      <c r="ER102" s="15">
        <f t="shared" si="396"/>
        <v>58.878835714285714</v>
      </c>
      <c r="ES102" s="15"/>
      <c r="ET102" s="15">
        <f t="shared" si="405"/>
        <v>1372.0271</v>
      </c>
      <c r="EU102" s="15">
        <f t="shared" si="406"/>
        <v>1546.8851</v>
      </c>
      <c r="EV102" s="15">
        <f t="shared" si="407"/>
        <v>1587.1470999999999</v>
      </c>
      <c r="EW102" s="15">
        <f t="shared" si="526"/>
        <v>1748.1951000000001</v>
      </c>
      <c r="EX102" s="15">
        <f t="shared" si="527"/>
        <v>2472.9110999999998</v>
      </c>
      <c r="EY102" s="17">
        <f t="shared" si="397"/>
        <v>1372.0271</v>
      </c>
      <c r="EZ102" s="17">
        <f t="shared" si="398"/>
        <v>1421.66275</v>
      </c>
      <c r="FA102" s="17">
        <f t="shared" si="399"/>
        <v>1500.1403999999998</v>
      </c>
      <c r="FB102" s="17">
        <f t="shared" si="400"/>
        <v>1690.0303999999999</v>
      </c>
      <c r="FC102" s="17">
        <f t="shared" si="401"/>
        <v>2472.9110999999998</v>
      </c>
      <c r="FE102" s="17"/>
      <c r="FF102" s="17"/>
      <c r="FG102" s="17"/>
      <c r="FH102" s="17"/>
      <c r="FI102" s="17"/>
    </row>
    <row r="103" spans="1:165" ht="13.5" thickBot="1">
      <c r="A103" s="36">
        <v>8</v>
      </c>
      <c r="B103" s="197" t="s">
        <v>108</v>
      </c>
      <c r="C103" s="37">
        <v>18</v>
      </c>
      <c r="D103" s="38">
        <v>19</v>
      </c>
      <c r="E103" s="38">
        <v>20</v>
      </c>
      <c r="F103" s="38">
        <v>21</v>
      </c>
      <c r="G103" s="39">
        <v>33</v>
      </c>
      <c r="H103" s="26"/>
      <c r="I103" s="26">
        <f t="shared" si="387"/>
        <v>0</v>
      </c>
      <c r="J103" s="10">
        <f t="shared" si="468"/>
        <v>0</v>
      </c>
      <c r="K103" s="10">
        <f t="shared" si="469"/>
        <v>0</v>
      </c>
      <c r="L103" s="10">
        <f t="shared" si="470"/>
        <v>0</v>
      </c>
      <c r="M103" s="10">
        <f t="shared" si="471"/>
        <v>0</v>
      </c>
      <c r="N103" s="40">
        <f t="shared" si="472"/>
        <v>0</v>
      </c>
      <c r="O103" s="201">
        <v>0</v>
      </c>
      <c r="P103" s="4">
        <f t="shared" si="528"/>
        <v>0</v>
      </c>
      <c r="Q103" s="4">
        <f t="shared" si="388"/>
        <v>0</v>
      </c>
      <c r="R103" s="10">
        <f t="shared" si="473"/>
        <v>0</v>
      </c>
      <c r="S103" s="10">
        <f t="shared" si="474"/>
        <v>0</v>
      </c>
      <c r="T103" s="10">
        <f t="shared" si="475"/>
        <v>0</v>
      </c>
      <c r="U103" s="10">
        <f t="shared" si="476"/>
        <v>0</v>
      </c>
      <c r="V103" s="42">
        <f t="shared" si="477"/>
        <v>0</v>
      </c>
      <c r="W103" s="156">
        <v>8.1999999999999993</v>
      </c>
      <c r="X103" s="4">
        <v>4.91</v>
      </c>
      <c r="Y103" s="4">
        <f t="shared" si="478"/>
        <v>40.262</v>
      </c>
      <c r="Z103" s="156">
        <v>15</v>
      </c>
      <c r="AA103" s="4">
        <v>4.91</v>
      </c>
      <c r="AB103" s="157">
        <f t="shared" si="479"/>
        <v>73.650000000000006</v>
      </c>
      <c r="AC103" s="12">
        <v>7.3</v>
      </c>
      <c r="AD103" s="4">
        <v>44.08</v>
      </c>
      <c r="AE103" s="10" t="e">
        <f>#REF!*AC103</f>
        <v>#REF!</v>
      </c>
      <c r="AF103" s="6">
        <f t="shared" si="480"/>
        <v>50.691999999999993</v>
      </c>
      <c r="AG103" s="7">
        <f t="shared" si="481"/>
        <v>321.78399999999999</v>
      </c>
      <c r="AH103" s="187"/>
      <c r="AI103" s="10">
        <v>0</v>
      </c>
      <c r="AJ103" s="10"/>
      <c r="AK103" s="10">
        <f t="shared" si="482"/>
        <v>0</v>
      </c>
      <c r="AL103" s="10"/>
      <c r="AM103" s="10"/>
      <c r="AN103" s="6">
        <f t="shared" si="483"/>
        <v>0</v>
      </c>
      <c r="AO103" s="169">
        <v>0</v>
      </c>
      <c r="AP103" s="10">
        <v>0</v>
      </c>
      <c r="AQ103" s="4">
        <f>AP103*1.193</f>
        <v>0</v>
      </c>
      <c r="AR103" s="6">
        <f t="shared" si="484"/>
        <v>0</v>
      </c>
      <c r="AS103" s="7">
        <f t="shared" si="485"/>
        <v>0</v>
      </c>
      <c r="AT103" s="156">
        <v>15</v>
      </c>
      <c r="AU103" s="10">
        <v>1.62</v>
      </c>
      <c r="AV103" s="4">
        <v>4.71</v>
      </c>
      <c r="AW103" s="10">
        <f t="shared" si="486"/>
        <v>24.3</v>
      </c>
      <c r="AX103" s="6">
        <f t="shared" si="487"/>
        <v>70.650000000000006</v>
      </c>
      <c r="AY103" s="12">
        <v>65</v>
      </c>
      <c r="AZ103" s="10">
        <v>1.1200000000000001</v>
      </c>
      <c r="BA103" s="4">
        <v>68.900000000000006</v>
      </c>
      <c r="BB103" s="4">
        <v>84.8</v>
      </c>
      <c r="BC103" s="4">
        <v>96.8</v>
      </c>
      <c r="BD103" s="4">
        <v>121</v>
      </c>
      <c r="BE103" s="4">
        <f t="shared" si="488"/>
        <v>2.4034999999999997</v>
      </c>
      <c r="BF103" s="10">
        <f t="shared" si="489"/>
        <v>72.800000000000011</v>
      </c>
      <c r="BG103" s="6">
        <f t="shared" si="490"/>
        <v>2.64385</v>
      </c>
      <c r="BH103" s="7">
        <f t="shared" si="491"/>
        <v>156.22749999999999</v>
      </c>
      <c r="BI103" s="43"/>
      <c r="BJ103" s="44"/>
      <c r="BK103" s="45"/>
      <c r="BL103" s="46"/>
      <c r="BM103" s="47"/>
      <c r="BN103" s="44"/>
      <c r="BO103" s="45"/>
      <c r="BP103" s="46"/>
      <c r="BQ103" s="47"/>
      <c r="BR103" s="44"/>
      <c r="BS103" s="45"/>
      <c r="BT103" s="46"/>
      <c r="BU103" s="47"/>
      <c r="BV103" s="44"/>
      <c r="BW103" s="45"/>
      <c r="BX103" s="46"/>
      <c r="BY103" s="47"/>
      <c r="BZ103" s="44"/>
      <c r="CA103" s="45"/>
      <c r="CB103" s="46"/>
      <c r="CD103" s="33">
        <f t="shared" si="492"/>
        <v>0</v>
      </c>
      <c r="CE103" s="17">
        <f t="shared" si="493"/>
        <v>0</v>
      </c>
      <c r="CF103" s="17">
        <f t="shared" si="494"/>
        <v>0</v>
      </c>
      <c r="CG103" s="17">
        <f t="shared" si="495"/>
        <v>0</v>
      </c>
      <c r="CH103" s="17">
        <f t="shared" si="496"/>
        <v>0</v>
      </c>
      <c r="CJ103" s="17">
        <f t="shared" si="497"/>
        <v>0</v>
      </c>
      <c r="CK103" s="17">
        <f t="shared" si="498"/>
        <v>0</v>
      </c>
      <c r="CL103" s="17">
        <f t="shared" si="499"/>
        <v>0</v>
      </c>
      <c r="CM103" s="17">
        <f t="shared" si="500"/>
        <v>0</v>
      </c>
      <c r="CN103" s="17">
        <f t="shared" si="501"/>
        <v>0</v>
      </c>
      <c r="CO103" s="17" t="e">
        <f>#REF!+AG103+AX103+AN103+BH103+#REF!+DP103</f>
        <v>#REF!</v>
      </c>
      <c r="CP103" s="17" t="e">
        <f>CO103*1.258</f>
        <v>#REF!</v>
      </c>
      <c r="CQ103" s="17">
        <f t="shared" si="389"/>
        <v>622.31149999999991</v>
      </c>
      <c r="CR103" s="17">
        <f t="shared" si="390"/>
        <v>631.68514999999991</v>
      </c>
      <c r="CS103" s="17">
        <f t="shared" si="391"/>
        <v>669.90079999999989</v>
      </c>
      <c r="CT103" s="17">
        <f t="shared" si="392"/>
        <v>698.74279999999987</v>
      </c>
      <c r="CU103" s="17">
        <f t="shared" si="393"/>
        <v>756.90749999999991</v>
      </c>
      <c r="CV103" s="17">
        <f t="shared" si="502"/>
        <v>901.47683249999989</v>
      </c>
      <c r="CW103" s="17">
        <f t="shared" si="394"/>
        <v>40.262</v>
      </c>
      <c r="CX103" s="17">
        <f t="shared" si="503"/>
        <v>0</v>
      </c>
      <c r="CY103" s="33"/>
      <c r="CZ103" s="33"/>
      <c r="DA103" s="17"/>
      <c r="DB103" s="17"/>
      <c r="DC103" s="17"/>
      <c r="DD103" s="15">
        <f t="shared" si="504"/>
        <v>94.65927916666665</v>
      </c>
      <c r="DE103" s="15">
        <f t="shared" si="505"/>
        <v>92.114122368421036</v>
      </c>
      <c r="DF103" s="15">
        <f t="shared" si="506"/>
        <v>89.823481249999986</v>
      </c>
      <c r="DG103" s="15">
        <f t="shared" si="507"/>
        <v>87.750996428571426</v>
      </c>
      <c r="DH103" s="15">
        <f t="shared" si="508"/>
        <v>72.678379545454547</v>
      </c>
      <c r="DI103" s="15"/>
      <c r="DJ103" s="15"/>
      <c r="DK103" s="15"/>
      <c r="DL103" s="15"/>
      <c r="DM103" s="15"/>
      <c r="DO103" s="17"/>
      <c r="DP103" s="17">
        <v>2.1</v>
      </c>
      <c r="DQ103" s="32">
        <v>119.1</v>
      </c>
      <c r="DR103" s="32">
        <f t="shared" si="509"/>
        <v>198.78448624999999</v>
      </c>
      <c r="DS103" s="32">
        <f t="shared" si="510"/>
        <v>193.43965697368418</v>
      </c>
      <c r="DT103" s="32">
        <f t="shared" si="511"/>
        <v>188.62931062499999</v>
      </c>
      <c r="DU103" s="32">
        <f t="shared" si="512"/>
        <v>184.27709250000001</v>
      </c>
      <c r="DV103" s="32">
        <f t="shared" si="513"/>
        <v>152.62459704545455</v>
      </c>
      <c r="DW103" s="32">
        <v>150</v>
      </c>
      <c r="DX103" s="32">
        <f t="shared" si="514"/>
        <v>14198.891874999998</v>
      </c>
      <c r="DY103" s="32">
        <f t="shared" si="515"/>
        <v>13817.118355263156</v>
      </c>
      <c r="DZ103" s="32">
        <f t="shared" si="516"/>
        <v>13473.522187499999</v>
      </c>
      <c r="EA103" s="32">
        <f t="shared" si="517"/>
        <v>13162.649464285714</v>
      </c>
      <c r="EB103" s="32">
        <f t="shared" si="518"/>
        <v>10901.756931818181</v>
      </c>
      <c r="ED103" s="15">
        <f t="shared" si="519"/>
        <v>1703.8670249999998</v>
      </c>
      <c r="EE103" s="15">
        <f t="shared" si="520"/>
        <v>1750.1683249999996</v>
      </c>
      <c r="EF103" s="15">
        <f t="shared" si="521"/>
        <v>1796.4696249999997</v>
      </c>
      <c r="EG103" s="15">
        <f t="shared" si="522"/>
        <v>1842.770925</v>
      </c>
      <c r="EH103" s="15">
        <f t="shared" si="523"/>
        <v>2398.3865249999999</v>
      </c>
      <c r="EI103" s="34"/>
      <c r="EJ103" s="35">
        <f t="shared" si="524"/>
        <v>10769.971875000001</v>
      </c>
      <c r="EK103" s="35">
        <f t="shared" si="525"/>
        <v>8742.5410714285717</v>
      </c>
      <c r="EL103" s="35"/>
      <c r="EM103" s="35"/>
      <c r="EN103" s="15">
        <f t="shared" si="395"/>
        <v>74.83486111111111</v>
      </c>
      <c r="EO103" s="15">
        <f t="shared" si="402"/>
        <v>80.099236842105256</v>
      </c>
      <c r="EP103" s="15">
        <f t="shared" si="403"/>
        <v>78.10737499999999</v>
      </c>
      <c r="EQ103" s="15">
        <f t="shared" si="404"/>
        <v>71.799812500000002</v>
      </c>
      <c r="ER103" s="15">
        <f t="shared" si="396"/>
        <v>58.283607142857143</v>
      </c>
      <c r="ES103" s="15"/>
      <c r="ET103" s="15">
        <f t="shared" si="405"/>
        <v>1347.0274999999999</v>
      </c>
      <c r="EU103" s="15">
        <f t="shared" si="406"/>
        <v>1521.8854999999999</v>
      </c>
      <c r="EV103" s="15">
        <f t="shared" si="407"/>
        <v>1562.1474999999998</v>
      </c>
      <c r="EW103" s="15">
        <f t="shared" si="526"/>
        <v>1723.1955</v>
      </c>
      <c r="EX103" s="15">
        <f t="shared" si="527"/>
        <v>2447.9115000000002</v>
      </c>
      <c r="EY103" s="17">
        <f t="shared" si="397"/>
        <v>1347.0274999999999</v>
      </c>
      <c r="EZ103" s="17">
        <f t="shared" si="398"/>
        <v>1396.6631499999999</v>
      </c>
      <c r="FA103" s="17">
        <f t="shared" si="399"/>
        <v>1475.1407999999999</v>
      </c>
      <c r="FB103" s="17">
        <f t="shared" si="400"/>
        <v>1665.0308</v>
      </c>
      <c r="FC103" s="17">
        <f t="shared" si="401"/>
        <v>2447.9114999999997</v>
      </c>
      <c r="FE103" s="17"/>
      <c r="FF103" s="17"/>
      <c r="FG103" s="17"/>
      <c r="FH103" s="17"/>
      <c r="FI103" s="17"/>
    </row>
    <row r="104" spans="1:165">
      <c r="A104" s="1">
        <v>9</v>
      </c>
      <c r="B104" s="198" t="s">
        <v>109</v>
      </c>
      <c r="C104" s="138"/>
      <c r="D104" s="139"/>
      <c r="E104" s="139"/>
      <c r="F104" s="139"/>
      <c r="G104" s="140"/>
      <c r="H104" s="142"/>
      <c r="I104" s="26">
        <f t="shared" si="387"/>
        <v>0</v>
      </c>
      <c r="J104" s="11"/>
      <c r="K104" s="11"/>
      <c r="L104" s="11"/>
      <c r="M104" s="11"/>
      <c r="N104" s="143"/>
      <c r="O104" s="144"/>
      <c r="P104" s="4">
        <f t="shared" si="528"/>
        <v>0</v>
      </c>
      <c r="Q104" s="4">
        <f t="shared" si="388"/>
        <v>0</v>
      </c>
      <c r="R104" s="11"/>
      <c r="S104" s="11"/>
      <c r="T104" s="11"/>
      <c r="U104" s="11"/>
      <c r="V104" s="16"/>
      <c r="W104" s="156"/>
      <c r="X104" s="4"/>
      <c r="Y104" s="4"/>
      <c r="Z104" s="156"/>
      <c r="AA104" s="4"/>
      <c r="AB104" s="157"/>
      <c r="AC104" s="144"/>
      <c r="AD104" s="4"/>
      <c r="AE104" s="11"/>
      <c r="AF104" s="6"/>
      <c r="AG104" s="7"/>
      <c r="AH104" s="145"/>
      <c r="AI104" s="11"/>
      <c r="AJ104" s="11"/>
      <c r="AK104" s="11"/>
      <c r="AL104" s="11"/>
      <c r="AM104" s="11"/>
      <c r="AN104" s="6"/>
      <c r="AO104" s="144"/>
      <c r="AP104" s="11"/>
      <c r="AQ104" s="4"/>
      <c r="AR104" s="6"/>
      <c r="AS104" s="7"/>
      <c r="AT104" s="156"/>
      <c r="AU104" s="11"/>
      <c r="AV104" s="4"/>
      <c r="AW104" s="11"/>
      <c r="AX104" s="6"/>
      <c r="AY104" s="12"/>
      <c r="AZ104" s="11"/>
      <c r="BA104" s="4"/>
      <c r="BB104" s="4"/>
      <c r="BC104" s="4"/>
      <c r="BD104" s="4"/>
      <c r="BE104" s="4"/>
      <c r="BF104" s="11"/>
      <c r="BG104" s="6"/>
      <c r="BH104" s="7"/>
      <c r="BI104" s="190"/>
      <c r="BJ104" s="191"/>
      <c r="BK104" s="192"/>
      <c r="BL104" s="193"/>
      <c r="BM104" s="194"/>
      <c r="BN104" s="191"/>
      <c r="BO104" s="192"/>
      <c r="BP104" s="193"/>
      <c r="BQ104" s="194"/>
      <c r="BR104" s="191"/>
      <c r="BS104" s="192"/>
      <c r="BT104" s="193"/>
      <c r="BU104" s="194"/>
      <c r="BV104" s="191"/>
      <c r="BW104" s="192"/>
      <c r="BX104" s="193"/>
      <c r="BY104" s="194"/>
      <c r="BZ104" s="191"/>
      <c r="CA104" s="192"/>
      <c r="CB104" s="193"/>
      <c r="CD104" s="33"/>
      <c r="CE104" s="17"/>
      <c r="CF104" s="17"/>
      <c r="CG104" s="17"/>
      <c r="CH104" s="17"/>
      <c r="CJ104" s="17"/>
      <c r="CK104" s="17"/>
      <c r="CL104" s="17"/>
      <c r="CM104" s="17"/>
      <c r="CN104" s="17"/>
      <c r="CO104" s="17"/>
      <c r="CP104" s="17"/>
      <c r="CQ104" s="17">
        <f t="shared" si="389"/>
        <v>0</v>
      </c>
      <c r="CR104" s="17">
        <f t="shared" si="390"/>
        <v>0</v>
      </c>
      <c r="CS104" s="17">
        <f t="shared" si="391"/>
        <v>0</v>
      </c>
      <c r="CT104" s="17">
        <f t="shared" si="392"/>
        <v>0</v>
      </c>
      <c r="CU104" s="17">
        <f t="shared" si="393"/>
        <v>0</v>
      </c>
      <c r="CV104" s="17"/>
      <c r="CW104" s="17">
        <f t="shared" si="394"/>
        <v>0</v>
      </c>
      <c r="CX104" s="17"/>
      <c r="CY104" s="33"/>
      <c r="CZ104" s="33"/>
      <c r="DA104" s="17"/>
      <c r="DB104" s="17"/>
      <c r="DC104" s="17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O104" s="17"/>
      <c r="DP104" s="17"/>
      <c r="ED104" s="15"/>
      <c r="EE104" s="15"/>
      <c r="EF104" s="15"/>
      <c r="EG104" s="15"/>
      <c r="EH104" s="15"/>
      <c r="EI104" s="34"/>
      <c r="EJ104" s="35"/>
      <c r="EK104" s="35"/>
      <c r="EL104" s="35"/>
      <c r="EM104" s="35"/>
      <c r="EN104" s="15">
        <f t="shared" si="395"/>
        <v>0</v>
      </c>
      <c r="EO104" s="15">
        <f t="shared" si="402"/>
        <v>0</v>
      </c>
      <c r="EP104" s="15">
        <f t="shared" si="403"/>
        <v>0</v>
      </c>
      <c r="EQ104" s="15">
        <f t="shared" si="404"/>
        <v>0</v>
      </c>
      <c r="ER104" s="15">
        <f t="shared" si="396"/>
        <v>0</v>
      </c>
      <c r="ES104" s="15"/>
      <c r="ET104" s="15">
        <f t="shared" si="405"/>
        <v>0</v>
      </c>
      <c r="EU104" s="15">
        <f t="shared" si="406"/>
        <v>0</v>
      </c>
      <c r="EV104" s="15">
        <f t="shared" si="407"/>
        <v>0</v>
      </c>
      <c r="EW104" s="15">
        <f t="shared" si="526"/>
        <v>0</v>
      </c>
      <c r="EX104" s="15">
        <f t="shared" si="527"/>
        <v>0</v>
      </c>
      <c r="EY104" s="17">
        <f t="shared" si="397"/>
        <v>0</v>
      </c>
      <c r="EZ104" s="17">
        <f t="shared" si="398"/>
        <v>0</v>
      </c>
      <c r="FA104" s="17">
        <f t="shared" si="399"/>
        <v>0</v>
      </c>
      <c r="FB104" s="17">
        <f t="shared" si="400"/>
        <v>0</v>
      </c>
      <c r="FC104" s="17">
        <f t="shared" si="401"/>
        <v>0</v>
      </c>
      <c r="FE104" s="17"/>
      <c r="FF104" s="17"/>
      <c r="FG104" s="17"/>
      <c r="FH104" s="17"/>
      <c r="FI104" s="17"/>
    </row>
    <row r="105" spans="1:165">
      <c r="A105" s="48">
        <v>1</v>
      </c>
      <c r="B105" s="19" t="s">
        <v>110</v>
      </c>
      <c r="C105" s="23">
        <v>18</v>
      </c>
      <c r="D105" s="24">
        <v>19</v>
      </c>
      <c r="E105" s="24">
        <v>20</v>
      </c>
      <c r="F105" s="24">
        <v>21</v>
      </c>
      <c r="G105" s="25">
        <v>33</v>
      </c>
      <c r="H105" s="26"/>
      <c r="I105" s="26">
        <f t="shared" si="387"/>
        <v>0</v>
      </c>
      <c r="J105" s="4">
        <f t="shared" ref="J105:J119" si="529">I105*C105</f>
        <v>0</v>
      </c>
      <c r="K105" s="4">
        <f t="shared" ref="K105:K119" si="530">I105*D105</f>
        <v>0</v>
      </c>
      <c r="L105" s="4">
        <f t="shared" ref="L105:L119" si="531">I105*E105</f>
        <v>0</v>
      </c>
      <c r="M105" s="4">
        <f t="shared" ref="M105:M119" si="532">I105*F105</f>
        <v>0</v>
      </c>
      <c r="N105" s="6">
        <f t="shared" ref="N105:N119" si="533">I105*G105</f>
        <v>0</v>
      </c>
      <c r="O105" s="12">
        <v>0</v>
      </c>
      <c r="P105" s="4">
        <f t="shared" si="528"/>
        <v>0</v>
      </c>
      <c r="Q105" s="4">
        <f t="shared" si="388"/>
        <v>0</v>
      </c>
      <c r="R105" s="4">
        <f t="shared" ref="R105:R119" si="534">P105*O105*C105</f>
        <v>0</v>
      </c>
      <c r="S105" s="4">
        <f t="shared" ref="S105:S119" si="535">P105*O105*D105</f>
        <v>0</v>
      </c>
      <c r="T105" s="4">
        <f t="shared" ref="T105:T119" si="536">P105*O105*E105</f>
        <v>0</v>
      </c>
      <c r="U105" s="4">
        <f t="shared" ref="U105:U119" si="537">P105*O105*F105</f>
        <v>0</v>
      </c>
      <c r="V105" s="7">
        <f t="shared" ref="V105:V119" si="538">P105*O105*G105</f>
        <v>0</v>
      </c>
      <c r="W105" s="156">
        <v>8.1999999999999993</v>
      </c>
      <c r="X105" s="4">
        <v>4.91</v>
      </c>
      <c r="Y105" s="4">
        <f t="shared" ref="Y105:Y119" si="539">W105*X105</f>
        <v>40.262</v>
      </c>
      <c r="Z105" s="156">
        <v>15</v>
      </c>
      <c r="AA105" s="4">
        <v>4.91</v>
      </c>
      <c r="AB105" s="157">
        <f t="shared" ref="AB105:AB119" si="540">AA105*Z105</f>
        <v>73.650000000000006</v>
      </c>
      <c r="AC105" s="12">
        <v>7.3</v>
      </c>
      <c r="AD105" s="4">
        <v>35.86</v>
      </c>
      <c r="AE105" s="4" t="e">
        <f>#REF!*AC105</f>
        <v>#REF!</v>
      </c>
      <c r="AF105" s="6">
        <f t="shared" ref="AF105:AF119" si="541">AD105*1.15</f>
        <v>41.238999999999997</v>
      </c>
      <c r="AG105" s="7">
        <f t="shared" ref="AG105:AG119" si="542">AC105*AD105</f>
        <v>261.77799999999996</v>
      </c>
      <c r="AH105" s="156"/>
      <c r="AI105" s="4">
        <v>0</v>
      </c>
      <c r="AJ105" s="4"/>
      <c r="AK105" s="4">
        <f>AI105*AH105</f>
        <v>0</v>
      </c>
      <c r="AL105" s="4">
        <v>0</v>
      </c>
      <c r="AM105" s="4">
        <v>0</v>
      </c>
      <c r="AN105" s="6">
        <f t="shared" ref="AN105:AN119" si="543">AH105*AJ105</f>
        <v>0</v>
      </c>
      <c r="AO105" s="12">
        <v>0</v>
      </c>
      <c r="AP105" s="4">
        <v>0</v>
      </c>
      <c r="AQ105" s="4">
        <f>AP105*1.193</f>
        <v>0</v>
      </c>
      <c r="AR105" s="6">
        <f t="shared" ref="AR105:AR119" si="544">AQ105*1.1</f>
        <v>0</v>
      </c>
      <c r="AS105" s="7">
        <f t="shared" ref="AS105:AS119" si="545">AO105*AQ105</f>
        <v>0</v>
      </c>
      <c r="AT105" s="156">
        <v>15</v>
      </c>
      <c r="AU105" s="4">
        <v>1.62</v>
      </c>
      <c r="AV105" s="4">
        <v>4.71</v>
      </c>
      <c r="AW105" s="4">
        <f t="shared" ref="AW105:AW119" si="546">AU105*AT105</f>
        <v>24.3</v>
      </c>
      <c r="AX105" s="6">
        <f t="shared" ref="AX105:AX119" si="547">AV105*AT105</f>
        <v>70.650000000000006</v>
      </c>
      <c r="AY105" s="12">
        <v>65</v>
      </c>
      <c r="AZ105" s="4">
        <v>1.1200000000000001</v>
      </c>
      <c r="BA105" s="4">
        <v>74.599999999999994</v>
      </c>
      <c r="BB105" s="4">
        <v>91.8</v>
      </c>
      <c r="BC105" s="4">
        <v>109.5</v>
      </c>
      <c r="BD105" s="4">
        <v>156.1</v>
      </c>
      <c r="BE105" s="4">
        <f>2.09*115/100</f>
        <v>2.4034999999999997</v>
      </c>
      <c r="BF105" s="4">
        <f t="shared" ref="BF105:BF119" si="548">AZ105*AY105</f>
        <v>72.800000000000011</v>
      </c>
      <c r="BG105" s="6">
        <f t="shared" ref="BG105:BG119" si="549">BE105*1.1</f>
        <v>2.64385</v>
      </c>
      <c r="BH105" s="7">
        <f t="shared" ref="BH105:BH119" si="550">BE105*AY105</f>
        <v>156.22749999999999</v>
      </c>
      <c r="BI105" s="27"/>
      <c r="BJ105" s="28"/>
      <c r="BK105" s="29"/>
      <c r="BL105" s="30"/>
      <c r="BM105" s="31"/>
      <c r="BN105" s="28"/>
      <c r="BO105" s="29"/>
      <c r="BP105" s="30"/>
      <c r="BQ105" s="31"/>
      <c r="BR105" s="28"/>
      <c r="BS105" s="29"/>
      <c r="BT105" s="30"/>
      <c r="BU105" s="31"/>
      <c r="BV105" s="28"/>
      <c r="BW105" s="29"/>
      <c r="BX105" s="30"/>
      <c r="BY105" s="31"/>
      <c r="BZ105" s="28"/>
      <c r="CA105" s="29"/>
      <c r="CB105" s="30"/>
      <c r="CD105" s="33">
        <f t="shared" ref="CD105:CD119" si="551">(AS105*5)</f>
        <v>0</v>
      </c>
      <c r="CE105" s="17">
        <f t="shared" ref="CE105:CE119" si="552">AS105*4</f>
        <v>0</v>
      </c>
      <c r="CF105" s="17">
        <f t="shared" ref="CF105:CF119" si="553">AS105*3</f>
        <v>0</v>
      </c>
      <c r="CG105" s="17">
        <f t="shared" ref="CG105:CG119" si="554">AS105*2</f>
        <v>0</v>
      </c>
      <c r="CH105" s="17">
        <f t="shared" ref="CH105:CH119" si="555">AS105</f>
        <v>0</v>
      </c>
      <c r="CJ105" s="17">
        <f t="shared" ref="CJ105:CJ119" si="556">CD105/5/18</f>
        <v>0</v>
      </c>
      <c r="CK105" s="17">
        <f t="shared" ref="CK105:CK119" si="557">CE105/4/19</f>
        <v>0</v>
      </c>
      <c r="CL105" s="17">
        <f t="shared" ref="CL105:CL119" si="558">CF105/3/20</f>
        <v>0</v>
      </c>
      <c r="CM105" s="17">
        <f t="shared" ref="CM105:CM119" si="559">CG105/2/21</f>
        <v>0</v>
      </c>
      <c r="CN105" s="17">
        <f t="shared" ref="CN105:CN119" si="560">CH105/1/33</f>
        <v>0</v>
      </c>
      <c r="CO105" s="17" t="e">
        <f>#REF!+AG105+AX105+AN105+BH105+#REF!+DP105</f>
        <v>#REF!</v>
      </c>
      <c r="CP105" s="17" t="e">
        <f>CO105*1.259</f>
        <v>#REF!</v>
      </c>
      <c r="CQ105" s="17">
        <f t="shared" si="389"/>
        <v>562.30549999999994</v>
      </c>
      <c r="CR105" s="17">
        <f t="shared" si="390"/>
        <v>585.37909999999988</v>
      </c>
      <c r="CS105" s="17">
        <f t="shared" si="391"/>
        <v>626.71929999999998</v>
      </c>
      <c r="CT105" s="17">
        <f t="shared" si="392"/>
        <v>669.26125000000002</v>
      </c>
      <c r="CU105" s="17">
        <f t="shared" si="393"/>
        <v>781.26434999999992</v>
      </c>
      <c r="CV105" s="17">
        <f t="shared" ref="CV105:CV119" si="561">CU105*DQ105/100</f>
        <v>900.01653119999992</v>
      </c>
      <c r="CW105" s="17">
        <f t="shared" si="394"/>
        <v>40.262</v>
      </c>
      <c r="CX105" s="17">
        <f t="shared" ref="CX105:CX119" si="562">O105*P105</f>
        <v>0</v>
      </c>
      <c r="CY105" s="33"/>
      <c r="CZ105" s="33"/>
      <c r="DA105" s="17"/>
      <c r="DB105" s="17"/>
      <c r="DC105" s="17"/>
      <c r="DD105" s="15">
        <f t="shared" ref="DD105:DD119" si="563">(CU105/18+CW105)*1.15</f>
        <v>96.215411249999974</v>
      </c>
      <c r="DE105" s="15">
        <f t="shared" ref="DE105:DE119" si="564">(CU105/19+CW105)*1.15</f>
        <v>93.588352763157886</v>
      </c>
      <c r="DF105" s="15">
        <f t="shared" ref="DF105:DF119" si="565">(CU105/20+CW105) *1.15</f>
        <v>91.224000124999989</v>
      </c>
      <c r="DG105" s="15">
        <f t="shared" ref="DG105:DG119" si="566">(CU105/21+CW105)*1.15</f>
        <v>89.08482392857141</v>
      </c>
      <c r="DH105" s="15">
        <f t="shared" ref="DH105:DH119" si="567">(CU105/33+CW105) *1.15</f>
        <v>73.527178863636351</v>
      </c>
      <c r="DI105" s="15"/>
      <c r="DJ105" s="15"/>
      <c r="DK105" s="15"/>
      <c r="DL105" s="15"/>
      <c r="DM105" s="15"/>
      <c r="DO105" s="17"/>
      <c r="DP105" s="17">
        <v>2.1</v>
      </c>
      <c r="DQ105" s="32">
        <v>115.2</v>
      </c>
      <c r="DR105" s="32">
        <f t="shared" ref="DR105:DR119" si="568">DD105*DP105</f>
        <v>202.05236362499994</v>
      </c>
      <c r="DS105" s="32">
        <f t="shared" ref="DS105:DS119" si="569">DE105*DP105</f>
        <v>196.53554080263157</v>
      </c>
      <c r="DT105" s="32">
        <f t="shared" ref="DT105:DT119" si="570">DF105*DP105</f>
        <v>191.57040026249999</v>
      </c>
      <c r="DU105" s="32">
        <f t="shared" ref="DU105:DU119" si="571">DG105*DP105</f>
        <v>187.07813024999996</v>
      </c>
      <c r="DV105" s="32">
        <f t="shared" ref="DV105:DV119" si="572">DH105*DP105</f>
        <v>154.40707561363635</v>
      </c>
      <c r="DW105" s="32">
        <v>50</v>
      </c>
      <c r="DX105" s="32">
        <f t="shared" ref="DX105:DX119" si="573">DD105*DW105</f>
        <v>4810.770562499999</v>
      </c>
      <c r="DY105" s="32">
        <f t="shared" ref="DY105:DY119" si="574">DE105*DW105</f>
        <v>4679.4176381578945</v>
      </c>
      <c r="DZ105" s="32">
        <f t="shared" ref="DZ105:DZ119" si="575">DF105*DW105</f>
        <v>4561.2000062499992</v>
      </c>
      <c r="EA105" s="32">
        <f t="shared" ref="EA105:EA119" si="576">DG105*DW105</f>
        <v>4454.2411964285702</v>
      </c>
      <c r="EB105" s="32">
        <f t="shared" ref="EB105:EB119" si="577">DH105*DW105</f>
        <v>3676.3589431818177</v>
      </c>
      <c r="ED105" s="15">
        <f t="shared" ref="ED105:ED119" si="578">DD105*18</f>
        <v>1731.8774024999996</v>
      </c>
      <c r="EE105" s="15">
        <f t="shared" ref="EE105:EE119" si="579">DE105*19</f>
        <v>1778.1787024999999</v>
      </c>
      <c r="EF105" s="15">
        <f t="shared" ref="EF105:EF119" si="580">DF105*20</f>
        <v>1824.4800024999997</v>
      </c>
      <c r="EG105" s="15">
        <f t="shared" ref="EG105:EG119" si="581">DG105*21</f>
        <v>1870.7813024999996</v>
      </c>
      <c r="EH105" s="15">
        <f t="shared" ref="EH105:EH119" si="582">DH105*33</f>
        <v>2426.3969024999997</v>
      </c>
      <c r="EI105" s="34"/>
      <c r="EJ105" s="35">
        <f t="shared" ref="EJ105:EJ119" si="583">EQ105*DW105</f>
        <v>3640.7340625000002</v>
      </c>
      <c r="EK105" s="35">
        <f t="shared" ref="EK105:EK119" si="584">ER105*DW105</f>
        <v>2943.1766071428569</v>
      </c>
      <c r="EL105" s="35"/>
      <c r="EM105" s="35"/>
      <c r="EN105" s="15">
        <f t="shared" si="395"/>
        <v>71.501194444444437</v>
      </c>
      <c r="EO105" s="15">
        <f t="shared" si="402"/>
        <v>81.381176315789475</v>
      </c>
      <c r="EP105" s="15">
        <f t="shared" si="403"/>
        <v>79.325217499999994</v>
      </c>
      <c r="EQ105" s="15">
        <f t="shared" si="404"/>
        <v>72.814681250000007</v>
      </c>
      <c r="ER105" s="15">
        <f t="shared" si="396"/>
        <v>58.863532142857139</v>
      </c>
      <c r="ES105" s="15"/>
      <c r="ET105" s="15">
        <f t="shared" si="405"/>
        <v>1287.0214999999998</v>
      </c>
      <c r="EU105" s="15">
        <f t="shared" si="406"/>
        <v>1546.24235</v>
      </c>
      <c r="EV105" s="15">
        <f t="shared" si="407"/>
        <v>1586.5043499999999</v>
      </c>
      <c r="EW105" s="15">
        <f t="shared" si="526"/>
        <v>1747.5523500000002</v>
      </c>
      <c r="EX105" s="15">
        <f t="shared" si="527"/>
        <v>2472.2683499999998</v>
      </c>
      <c r="EY105" s="17">
        <f t="shared" si="397"/>
        <v>1287.0214999999998</v>
      </c>
      <c r="EZ105" s="17">
        <f t="shared" si="398"/>
        <v>1350.3570999999999</v>
      </c>
      <c r="FA105" s="17">
        <f t="shared" si="399"/>
        <v>1431.9593</v>
      </c>
      <c r="FB105" s="17">
        <f t="shared" si="400"/>
        <v>1635.54925</v>
      </c>
      <c r="FC105" s="17">
        <f t="shared" si="401"/>
        <v>2472.2683499999998</v>
      </c>
      <c r="FE105" s="17"/>
      <c r="FF105" s="17"/>
      <c r="FG105" s="17"/>
      <c r="FH105" s="17"/>
      <c r="FI105" s="17"/>
    </row>
    <row r="106" spans="1:165">
      <c r="A106" s="48">
        <v>2</v>
      </c>
      <c r="B106" s="19" t="s">
        <v>111</v>
      </c>
      <c r="C106" s="23">
        <v>18</v>
      </c>
      <c r="D106" s="24">
        <v>19</v>
      </c>
      <c r="E106" s="24">
        <v>20</v>
      </c>
      <c r="F106" s="24">
        <v>21</v>
      </c>
      <c r="G106" s="25">
        <v>33</v>
      </c>
      <c r="H106" s="26">
        <v>16</v>
      </c>
      <c r="I106" s="26">
        <f t="shared" ref="I106:I125" si="585">H106*1.1</f>
        <v>17.600000000000001</v>
      </c>
      <c r="J106" s="4">
        <f t="shared" si="529"/>
        <v>316.8</v>
      </c>
      <c r="K106" s="4">
        <f t="shared" si="530"/>
        <v>334.40000000000003</v>
      </c>
      <c r="L106" s="4">
        <f t="shared" si="531"/>
        <v>352</v>
      </c>
      <c r="M106" s="4">
        <f t="shared" si="532"/>
        <v>369.6</v>
      </c>
      <c r="N106" s="6">
        <f t="shared" si="533"/>
        <v>580.80000000000007</v>
      </c>
      <c r="O106" s="154">
        <v>1.2E-2</v>
      </c>
      <c r="P106" s="4">
        <v>1720.44</v>
      </c>
      <c r="Q106" s="4">
        <f t="shared" si="388"/>
        <v>1961.3016</v>
      </c>
      <c r="R106" s="4">
        <f t="shared" si="534"/>
        <v>371.61504000000002</v>
      </c>
      <c r="S106" s="4">
        <f t="shared" si="535"/>
        <v>392.26031999999998</v>
      </c>
      <c r="T106" s="4">
        <f t="shared" si="536"/>
        <v>412.90559999999999</v>
      </c>
      <c r="U106" s="4">
        <f t="shared" si="537"/>
        <v>433.55088000000001</v>
      </c>
      <c r="V106" s="7">
        <f t="shared" si="538"/>
        <v>681.29423999999995</v>
      </c>
      <c r="W106" s="156">
        <v>8.1999999999999993</v>
      </c>
      <c r="X106" s="4">
        <v>4.91</v>
      </c>
      <c r="Y106" s="4">
        <f t="shared" si="539"/>
        <v>40.262</v>
      </c>
      <c r="Z106" s="156">
        <v>15</v>
      </c>
      <c r="AA106" s="4">
        <v>4.91</v>
      </c>
      <c r="AB106" s="157">
        <f t="shared" si="540"/>
        <v>73.650000000000006</v>
      </c>
      <c r="AC106" s="12">
        <v>9.1</v>
      </c>
      <c r="AD106" s="4">
        <v>44.08</v>
      </c>
      <c r="AE106" s="4" t="e">
        <f>#REF!*AC106</f>
        <v>#REF!</v>
      </c>
      <c r="AF106" s="6">
        <f t="shared" si="541"/>
        <v>50.691999999999993</v>
      </c>
      <c r="AG106" s="7">
        <f t="shared" si="542"/>
        <v>401.12799999999999</v>
      </c>
      <c r="AH106" s="156">
        <v>9.1</v>
      </c>
      <c r="AI106" s="4">
        <v>10.23</v>
      </c>
      <c r="AJ106" s="4">
        <v>23.17</v>
      </c>
      <c r="AK106" s="4">
        <v>20.440000000000001</v>
      </c>
      <c r="AL106" s="4">
        <v>0</v>
      </c>
      <c r="AM106" s="4">
        <v>0</v>
      </c>
      <c r="AN106" s="6">
        <f t="shared" si="543"/>
        <v>210.84700000000001</v>
      </c>
      <c r="AO106" s="159">
        <v>0.2666</v>
      </c>
      <c r="AP106" s="4">
        <v>125.93</v>
      </c>
      <c r="AQ106" s="4">
        <v>189.21</v>
      </c>
      <c r="AR106" s="6">
        <f t="shared" si="544"/>
        <v>208.13100000000003</v>
      </c>
      <c r="AS106" s="7">
        <f t="shared" si="545"/>
        <v>50.443386000000004</v>
      </c>
      <c r="AT106" s="156">
        <v>15</v>
      </c>
      <c r="AU106" s="4">
        <v>1.62</v>
      </c>
      <c r="AV106" s="4">
        <v>4.71</v>
      </c>
      <c r="AW106" s="4">
        <f t="shared" si="546"/>
        <v>24.3</v>
      </c>
      <c r="AX106" s="6">
        <f t="shared" si="547"/>
        <v>70.650000000000006</v>
      </c>
      <c r="AY106" s="12">
        <v>60.1</v>
      </c>
      <c r="AZ106" s="4">
        <v>1.6</v>
      </c>
      <c r="BA106" s="4">
        <v>60.9</v>
      </c>
      <c r="BB106" s="4">
        <v>74.900000000000006</v>
      </c>
      <c r="BC106" s="4">
        <v>75</v>
      </c>
      <c r="BD106" s="4">
        <v>121</v>
      </c>
      <c r="BE106" s="4">
        <v>3.43</v>
      </c>
      <c r="BF106" s="4">
        <f t="shared" si="548"/>
        <v>96.160000000000011</v>
      </c>
      <c r="BG106" s="6">
        <f t="shared" si="549"/>
        <v>3.7730000000000006</v>
      </c>
      <c r="BH106" s="7">
        <f t="shared" si="550"/>
        <v>206.143</v>
      </c>
      <c r="BI106" s="27"/>
      <c r="BJ106" s="28"/>
      <c r="BK106" s="29"/>
      <c r="BL106" s="30"/>
      <c r="BM106" s="31"/>
      <c r="BN106" s="28"/>
      <c r="BO106" s="29"/>
      <c r="BP106" s="30"/>
      <c r="BQ106" s="31"/>
      <c r="BR106" s="28"/>
      <c r="BS106" s="29"/>
      <c r="BT106" s="30"/>
      <c r="BU106" s="31"/>
      <c r="BV106" s="28"/>
      <c r="BW106" s="29"/>
      <c r="BX106" s="30"/>
      <c r="BY106" s="31"/>
      <c r="BZ106" s="28"/>
      <c r="CA106" s="29"/>
      <c r="CB106" s="30"/>
      <c r="CD106" s="33">
        <f t="shared" si="551"/>
        <v>252.21693000000002</v>
      </c>
      <c r="CE106" s="17">
        <f t="shared" si="552"/>
        <v>201.77354400000002</v>
      </c>
      <c r="CF106" s="17">
        <f t="shared" si="553"/>
        <v>151.33015800000001</v>
      </c>
      <c r="CG106" s="17">
        <f t="shared" si="554"/>
        <v>100.88677200000001</v>
      </c>
      <c r="CH106" s="17">
        <f t="shared" si="555"/>
        <v>50.443386000000004</v>
      </c>
      <c r="CJ106" s="17">
        <f t="shared" si="556"/>
        <v>2.8024103333333334</v>
      </c>
      <c r="CK106" s="17">
        <f t="shared" si="557"/>
        <v>2.654915052631579</v>
      </c>
      <c r="CL106" s="17">
        <f t="shared" si="558"/>
        <v>2.5221693000000003</v>
      </c>
      <c r="CM106" s="17">
        <f t="shared" si="559"/>
        <v>2.402066</v>
      </c>
      <c r="CN106" s="17">
        <f t="shared" si="560"/>
        <v>1.5285874545454547</v>
      </c>
      <c r="CO106" s="17" t="e">
        <f>#REF!+AG106+AX106+AN106+BH106+#REF!+DP106</f>
        <v>#REF!</v>
      </c>
      <c r="CP106" s="17" t="e">
        <f>CO106*1.26</f>
        <v>#REF!</v>
      </c>
      <c r="CQ106" s="17">
        <f t="shared" si="389"/>
        <v>1012.861386</v>
      </c>
      <c r="CR106" s="17">
        <f t="shared" si="390"/>
        <v>1015.605386</v>
      </c>
      <c r="CS106" s="17">
        <f t="shared" si="391"/>
        <v>1063.6253860000002</v>
      </c>
      <c r="CT106" s="17">
        <f t="shared" si="392"/>
        <v>1063.968386</v>
      </c>
      <c r="CU106" s="17">
        <f t="shared" si="393"/>
        <v>1221.748386</v>
      </c>
      <c r="CV106" s="17">
        <f t="shared" si="561"/>
        <v>1409.8976374439999</v>
      </c>
      <c r="CW106" s="17">
        <f t="shared" si="394"/>
        <v>40.262</v>
      </c>
      <c r="CX106" s="17">
        <f t="shared" si="562"/>
        <v>20.64528</v>
      </c>
      <c r="CY106" s="33"/>
      <c r="CZ106" s="33"/>
      <c r="DA106" s="17"/>
      <c r="DB106" s="17"/>
      <c r="DC106" s="17"/>
      <c r="DD106" s="15">
        <f t="shared" si="563"/>
        <v>124.35744688333332</v>
      </c>
      <c r="DE106" s="15">
        <f t="shared" si="564"/>
        <v>120.24922862631578</v>
      </c>
      <c r="DF106" s="15">
        <f t="shared" si="565"/>
        <v>116.55183219499999</v>
      </c>
      <c r="DG106" s="15">
        <f t="shared" si="566"/>
        <v>113.20656875714285</v>
      </c>
      <c r="DH106" s="15">
        <f t="shared" si="567"/>
        <v>88.877380118181819</v>
      </c>
      <c r="DI106" s="15"/>
      <c r="DJ106" s="15"/>
      <c r="DK106" s="15"/>
      <c r="DL106" s="15"/>
      <c r="DM106" s="15"/>
      <c r="DO106" s="17"/>
      <c r="DP106" s="17">
        <v>38.700000000000003</v>
      </c>
      <c r="DQ106" s="32">
        <v>115.4</v>
      </c>
      <c r="DR106" s="32">
        <f t="shared" si="568"/>
        <v>4812.633194385</v>
      </c>
      <c r="DS106" s="32">
        <f t="shared" si="569"/>
        <v>4653.6451478384215</v>
      </c>
      <c r="DT106" s="32">
        <f t="shared" si="570"/>
        <v>4510.5559059464995</v>
      </c>
      <c r="DU106" s="32">
        <f t="shared" si="571"/>
        <v>4381.0942109014286</v>
      </c>
      <c r="DV106" s="32">
        <f t="shared" si="572"/>
        <v>3439.5546105736366</v>
      </c>
      <c r="DW106" s="32">
        <v>2707</v>
      </c>
      <c r="DX106" s="32">
        <f t="shared" si="573"/>
        <v>336635.60871318332</v>
      </c>
      <c r="DY106" s="32">
        <f t="shared" si="574"/>
        <v>325514.66189143684</v>
      </c>
      <c r="DZ106" s="32">
        <f t="shared" si="575"/>
        <v>315505.80975186499</v>
      </c>
      <c r="EA106" s="32">
        <f t="shared" si="576"/>
        <v>306450.18162558571</v>
      </c>
      <c r="EB106" s="32">
        <f t="shared" si="577"/>
        <v>240591.06797991818</v>
      </c>
      <c r="ED106" s="15">
        <f t="shared" si="578"/>
        <v>2238.4340438999998</v>
      </c>
      <c r="EE106" s="15">
        <f t="shared" si="579"/>
        <v>2284.7353438999999</v>
      </c>
      <c r="EF106" s="15">
        <f t="shared" si="580"/>
        <v>2331.0366438999999</v>
      </c>
      <c r="EG106" s="15">
        <f t="shared" si="581"/>
        <v>2377.3379438999996</v>
      </c>
      <c r="EH106" s="15">
        <f t="shared" si="582"/>
        <v>2932.9535439000001</v>
      </c>
      <c r="EI106" s="34"/>
      <c r="EJ106" s="35">
        <f t="shared" si="583"/>
        <v>246792.27070425</v>
      </c>
      <c r="EK106" s="35">
        <f t="shared" si="584"/>
        <v>187733.82640242859</v>
      </c>
      <c r="EL106" s="35"/>
      <c r="EM106" s="35"/>
      <c r="EN106" s="15">
        <f t="shared" si="395"/>
        <v>96.532077000000001</v>
      </c>
      <c r="EO106" s="15">
        <f t="shared" si="402"/>
        <v>104.56454663157895</v>
      </c>
      <c r="EP106" s="15">
        <f t="shared" si="403"/>
        <v>101.34941929999999</v>
      </c>
      <c r="EQ106" s="15">
        <f t="shared" si="404"/>
        <v>91.16818275</v>
      </c>
      <c r="ER106" s="15">
        <f t="shared" si="396"/>
        <v>69.351247285714294</v>
      </c>
      <c r="ES106" s="15"/>
      <c r="ET106" s="15">
        <f t="shared" si="405"/>
        <v>1737.5773859999999</v>
      </c>
      <c r="EU106" s="15">
        <f t="shared" si="406"/>
        <v>1986.726386</v>
      </c>
      <c r="EV106" s="15">
        <f t="shared" si="407"/>
        <v>2026.988386</v>
      </c>
      <c r="EW106" s="15">
        <f t="shared" si="526"/>
        <v>2188.0363859999998</v>
      </c>
      <c r="EX106" s="15">
        <f t="shared" si="527"/>
        <v>2912.7523860000001</v>
      </c>
      <c r="EY106" s="17">
        <f t="shared" si="397"/>
        <v>1737.5773859999999</v>
      </c>
      <c r="EZ106" s="17">
        <f t="shared" si="398"/>
        <v>1780.583386</v>
      </c>
      <c r="FA106" s="17">
        <f t="shared" si="399"/>
        <v>1868.8653860000002</v>
      </c>
      <c r="FB106" s="17">
        <f t="shared" si="400"/>
        <v>2030.256386</v>
      </c>
      <c r="FC106" s="17">
        <f t="shared" si="401"/>
        <v>2912.7523860000001</v>
      </c>
      <c r="FE106" s="17"/>
      <c r="FF106" s="17"/>
      <c r="FG106" s="17"/>
      <c r="FH106" s="17"/>
      <c r="FI106" s="17"/>
    </row>
    <row r="107" spans="1:165">
      <c r="A107" s="48">
        <v>3</v>
      </c>
      <c r="B107" s="19" t="s">
        <v>112</v>
      </c>
      <c r="C107" s="23">
        <v>18</v>
      </c>
      <c r="D107" s="24">
        <v>19</v>
      </c>
      <c r="E107" s="24">
        <v>20</v>
      </c>
      <c r="F107" s="24">
        <v>21</v>
      </c>
      <c r="G107" s="25">
        <v>33</v>
      </c>
      <c r="H107" s="26"/>
      <c r="I107" s="26">
        <f t="shared" si="585"/>
        <v>0</v>
      </c>
      <c r="J107" s="4">
        <f t="shared" si="529"/>
        <v>0</v>
      </c>
      <c r="K107" s="4">
        <f t="shared" si="530"/>
        <v>0</v>
      </c>
      <c r="L107" s="4">
        <f t="shared" si="531"/>
        <v>0</v>
      </c>
      <c r="M107" s="4">
        <f t="shared" si="532"/>
        <v>0</v>
      </c>
      <c r="N107" s="6">
        <f t="shared" si="533"/>
        <v>0</v>
      </c>
      <c r="O107" s="12">
        <v>0</v>
      </c>
      <c r="P107" s="4">
        <f>O107*1</f>
        <v>0</v>
      </c>
      <c r="Q107" s="4">
        <f t="shared" si="388"/>
        <v>0</v>
      </c>
      <c r="R107" s="4">
        <f t="shared" si="534"/>
        <v>0</v>
      </c>
      <c r="S107" s="4">
        <f t="shared" si="535"/>
        <v>0</v>
      </c>
      <c r="T107" s="4">
        <f t="shared" si="536"/>
        <v>0</v>
      </c>
      <c r="U107" s="4">
        <f t="shared" si="537"/>
        <v>0</v>
      </c>
      <c r="V107" s="7">
        <f t="shared" si="538"/>
        <v>0</v>
      </c>
      <c r="W107" s="156">
        <v>8.1999999999999993</v>
      </c>
      <c r="X107" s="4">
        <v>4.91</v>
      </c>
      <c r="Y107" s="4">
        <f t="shared" si="539"/>
        <v>40.262</v>
      </c>
      <c r="Z107" s="156">
        <v>15</v>
      </c>
      <c r="AA107" s="4">
        <v>4.91</v>
      </c>
      <c r="AB107" s="157">
        <f t="shared" si="540"/>
        <v>73.650000000000006</v>
      </c>
      <c r="AC107" s="12">
        <v>7.3</v>
      </c>
      <c r="AD107" s="4">
        <v>44.08</v>
      </c>
      <c r="AE107" s="4" t="e">
        <f>#REF!*AC107</f>
        <v>#REF!</v>
      </c>
      <c r="AF107" s="6">
        <f t="shared" si="541"/>
        <v>50.691999999999993</v>
      </c>
      <c r="AG107" s="7">
        <f t="shared" si="542"/>
        <v>321.78399999999999</v>
      </c>
      <c r="AH107" s="156"/>
      <c r="AI107" s="4">
        <v>0</v>
      </c>
      <c r="AJ107" s="4"/>
      <c r="AK107" s="4">
        <f t="shared" ref="AK107:AK119" si="586">AI107*AH107</f>
        <v>0</v>
      </c>
      <c r="AL107" s="4">
        <v>0</v>
      </c>
      <c r="AM107" s="4">
        <v>0</v>
      </c>
      <c r="AN107" s="6">
        <f t="shared" si="543"/>
        <v>0</v>
      </c>
      <c r="AO107" s="196">
        <v>0</v>
      </c>
      <c r="AP107" s="4">
        <v>0</v>
      </c>
      <c r="AQ107" s="4">
        <f>AP107*1.193</f>
        <v>0</v>
      </c>
      <c r="AR107" s="6">
        <f t="shared" si="544"/>
        <v>0</v>
      </c>
      <c r="AS107" s="7">
        <f t="shared" si="545"/>
        <v>0</v>
      </c>
      <c r="AT107" s="156">
        <v>15</v>
      </c>
      <c r="AU107" s="4">
        <v>1.62</v>
      </c>
      <c r="AV107" s="4">
        <v>4.71</v>
      </c>
      <c r="AW107" s="4">
        <f t="shared" si="546"/>
        <v>24.3</v>
      </c>
      <c r="AX107" s="6">
        <f t="shared" si="547"/>
        <v>70.650000000000006</v>
      </c>
      <c r="AY107" s="12">
        <v>65</v>
      </c>
      <c r="AZ107" s="4">
        <v>1.1200000000000001</v>
      </c>
      <c r="BA107" s="4">
        <v>74.599999999999994</v>
      </c>
      <c r="BB107" s="4">
        <v>84.8</v>
      </c>
      <c r="BC107" s="4">
        <v>96.8</v>
      </c>
      <c r="BD107" s="4">
        <v>121</v>
      </c>
      <c r="BE107" s="4">
        <f t="shared" ref="BE107:BE114" si="587">2.09*115/100</f>
        <v>2.4034999999999997</v>
      </c>
      <c r="BF107" s="4">
        <f t="shared" si="548"/>
        <v>72.800000000000011</v>
      </c>
      <c r="BG107" s="6">
        <f t="shared" si="549"/>
        <v>2.64385</v>
      </c>
      <c r="BH107" s="7">
        <f t="shared" si="550"/>
        <v>156.22749999999999</v>
      </c>
      <c r="BI107" s="27"/>
      <c r="BJ107" s="28"/>
      <c r="BK107" s="29"/>
      <c r="BL107" s="30"/>
      <c r="BM107" s="31"/>
      <c r="BN107" s="28"/>
      <c r="BO107" s="29"/>
      <c r="BP107" s="30"/>
      <c r="BQ107" s="31"/>
      <c r="BR107" s="28"/>
      <c r="BS107" s="29"/>
      <c r="BT107" s="30"/>
      <c r="BU107" s="31"/>
      <c r="BV107" s="28"/>
      <c r="BW107" s="29"/>
      <c r="BX107" s="30"/>
      <c r="BY107" s="31"/>
      <c r="BZ107" s="28"/>
      <c r="CA107" s="29"/>
      <c r="CB107" s="30"/>
      <c r="CD107" s="33">
        <f t="shared" si="551"/>
        <v>0</v>
      </c>
      <c r="CE107" s="17">
        <f t="shared" si="552"/>
        <v>0</v>
      </c>
      <c r="CF107" s="17">
        <f t="shared" si="553"/>
        <v>0</v>
      </c>
      <c r="CG107" s="17">
        <f t="shared" si="554"/>
        <v>0</v>
      </c>
      <c r="CH107" s="17">
        <f t="shared" si="555"/>
        <v>0</v>
      </c>
      <c r="CJ107" s="17">
        <f t="shared" si="556"/>
        <v>0</v>
      </c>
      <c r="CK107" s="17">
        <f t="shared" si="557"/>
        <v>0</v>
      </c>
      <c r="CL107" s="17">
        <f t="shared" si="558"/>
        <v>0</v>
      </c>
      <c r="CM107" s="17">
        <f t="shared" si="559"/>
        <v>0</v>
      </c>
      <c r="CN107" s="17">
        <f t="shared" si="560"/>
        <v>0</v>
      </c>
      <c r="CO107" s="17" t="e">
        <f>#REF!+AG107+AX107+AN107+BH107+#REF!+DP107</f>
        <v>#REF!</v>
      </c>
      <c r="CP107" s="17" t="e">
        <f>CO107*1.259</f>
        <v>#REF!</v>
      </c>
      <c r="CQ107" s="17">
        <f t="shared" si="389"/>
        <v>622.31149999999991</v>
      </c>
      <c r="CR107" s="17">
        <f t="shared" si="390"/>
        <v>645.38509999999997</v>
      </c>
      <c r="CS107" s="17">
        <f t="shared" si="391"/>
        <v>669.90079999999989</v>
      </c>
      <c r="CT107" s="17">
        <f t="shared" si="392"/>
        <v>698.74279999999987</v>
      </c>
      <c r="CU107" s="17">
        <f t="shared" si="393"/>
        <v>756.90749999999991</v>
      </c>
      <c r="CV107" s="17">
        <f t="shared" si="561"/>
        <v>899.20610999999985</v>
      </c>
      <c r="CW107" s="17">
        <f t="shared" si="394"/>
        <v>40.262</v>
      </c>
      <c r="CX107" s="17">
        <f t="shared" si="562"/>
        <v>0</v>
      </c>
      <c r="CY107" s="33"/>
      <c r="CZ107" s="33"/>
      <c r="DA107" s="17"/>
      <c r="DB107" s="17"/>
      <c r="DC107" s="17"/>
      <c r="DD107" s="15">
        <f t="shared" si="563"/>
        <v>94.65927916666665</v>
      </c>
      <c r="DE107" s="15">
        <f t="shared" si="564"/>
        <v>92.114122368421036</v>
      </c>
      <c r="DF107" s="15">
        <f t="shared" si="565"/>
        <v>89.823481249999986</v>
      </c>
      <c r="DG107" s="15">
        <f t="shared" si="566"/>
        <v>87.750996428571426</v>
      </c>
      <c r="DH107" s="15">
        <f t="shared" si="567"/>
        <v>72.678379545454547</v>
      </c>
      <c r="DI107" s="15"/>
      <c r="DJ107" s="15"/>
      <c r="DK107" s="15"/>
      <c r="DL107" s="15"/>
      <c r="DM107" s="15"/>
      <c r="DO107" s="17"/>
      <c r="DP107" s="17">
        <v>3.2</v>
      </c>
      <c r="DQ107" s="32">
        <v>118.8</v>
      </c>
      <c r="DR107" s="32">
        <f t="shared" si="568"/>
        <v>302.90969333333328</v>
      </c>
      <c r="DS107" s="32">
        <f t="shared" si="569"/>
        <v>294.76519157894734</v>
      </c>
      <c r="DT107" s="32">
        <f t="shared" si="570"/>
        <v>287.43513999999999</v>
      </c>
      <c r="DU107" s="32">
        <f t="shared" si="571"/>
        <v>280.80318857142856</v>
      </c>
      <c r="DV107" s="32">
        <f t="shared" si="572"/>
        <v>232.57081454545457</v>
      </c>
      <c r="DW107" s="32">
        <v>8</v>
      </c>
      <c r="DX107" s="32">
        <f t="shared" si="573"/>
        <v>757.2742333333332</v>
      </c>
      <c r="DY107" s="32">
        <f t="shared" si="574"/>
        <v>736.91297894736829</v>
      </c>
      <c r="DZ107" s="32">
        <f t="shared" si="575"/>
        <v>718.58784999999989</v>
      </c>
      <c r="EA107" s="32">
        <f t="shared" si="576"/>
        <v>702.00797142857141</v>
      </c>
      <c r="EB107" s="32">
        <f t="shared" si="577"/>
        <v>581.42703636363638</v>
      </c>
      <c r="ED107" s="15">
        <f t="shared" si="578"/>
        <v>1703.8670249999998</v>
      </c>
      <c r="EE107" s="15">
        <f t="shared" si="579"/>
        <v>1750.1683249999996</v>
      </c>
      <c r="EF107" s="15">
        <f t="shared" si="580"/>
        <v>1796.4696249999997</v>
      </c>
      <c r="EG107" s="15">
        <f t="shared" si="581"/>
        <v>1842.770925</v>
      </c>
      <c r="EH107" s="15">
        <f t="shared" si="582"/>
        <v>2398.3865249999999</v>
      </c>
      <c r="EI107" s="34"/>
      <c r="EJ107" s="35">
        <f t="shared" si="583"/>
        <v>574.39850000000001</v>
      </c>
      <c r="EK107" s="35">
        <f t="shared" si="584"/>
        <v>466.26885714285714</v>
      </c>
      <c r="EL107" s="35"/>
      <c r="EM107" s="35"/>
      <c r="EN107" s="15">
        <f t="shared" si="395"/>
        <v>74.83486111111111</v>
      </c>
      <c r="EO107" s="15">
        <f t="shared" si="402"/>
        <v>80.099236842105256</v>
      </c>
      <c r="EP107" s="15">
        <f t="shared" si="403"/>
        <v>78.10737499999999</v>
      </c>
      <c r="EQ107" s="15">
        <f t="shared" si="404"/>
        <v>71.799812500000002</v>
      </c>
      <c r="ER107" s="15">
        <f t="shared" si="396"/>
        <v>58.283607142857143</v>
      </c>
      <c r="ES107" s="15"/>
      <c r="ET107" s="15">
        <f t="shared" si="405"/>
        <v>1347.0274999999999</v>
      </c>
      <c r="EU107" s="15">
        <f t="shared" si="406"/>
        <v>1521.8854999999999</v>
      </c>
      <c r="EV107" s="15">
        <f t="shared" si="407"/>
        <v>1562.1474999999998</v>
      </c>
      <c r="EW107" s="15">
        <f t="shared" si="526"/>
        <v>1723.1955</v>
      </c>
      <c r="EX107" s="15">
        <f t="shared" si="527"/>
        <v>2447.9115000000002</v>
      </c>
      <c r="EY107" s="17">
        <f t="shared" si="397"/>
        <v>1347.0274999999999</v>
      </c>
      <c r="EZ107" s="17">
        <f t="shared" si="398"/>
        <v>1410.3631</v>
      </c>
      <c r="FA107" s="17">
        <f t="shared" si="399"/>
        <v>1475.1407999999999</v>
      </c>
      <c r="FB107" s="17">
        <f t="shared" si="400"/>
        <v>1665.0308</v>
      </c>
      <c r="FC107" s="17">
        <f t="shared" si="401"/>
        <v>2447.9114999999997</v>
      </c>
      <c r="FE107" s="17"/>
      <c r="FF107" s="17"/>
      <c r="FG107" s="17"/>
      <c r="FH107" s="17"/>
      <c r="FI107" s="17"/>
    </row>
    <row r="108" spans="1:165">
      <c r="A108" s="48">
        <v>4</v>
      </c>
      <c r="B108" s="19" t="s">
        <v>113</v>
      </c>
      <c r="C108" s="23">
        <v>18</v>
      </c>
      <c r="D108" s="24">
        <v>19</v>
      </c>
      <c r="E108" s="24">
        <v>20</v>
      </c>
      <c r="F108" s="24">
        <v>21</v>
      </c>
      <c r="G108" s="25">
        <v>33</v>
      </c>
      <c r="H108" s="26"/>
      <c r="I108" s="26">
        <f t="shared" si="585"/>
        <v>0</v>
      </c>
      <c r="J108" s="4">
        <f t="shared" si="529"/>
        <v>0</v>
      </c>
      <c r="K108" s="4">
        <f t="shared" si="530"/>
        <v>0</v>
      </c>
      <c r="L108" s="4">
        <f t="shared" si="531"/>
        <v>0</v>
      </c>
      <c r="M108" s="4">
        <f t="shared" si="532"/>
        <v>0</v>
      </c>
      <c r="N108" s="6">
        <f t="shared" si="533"/>
        <v>0</v>
      </c>
      <c r="O108" s="12">
        <v>0</v>
      </c>
      <c r="P108" s="4">
        <f>O108*1</f>
        <v>0</v>
      </c>
      <c r="Q108" s="4">
        <f t="shared" si="388"/>
        <v>0</v>
      </c>
      <c r="R108" s="4">
        <f t="shared" si="534"/>
        <v>0</v>
      </c>
      <c r="S108" s="4">
        <f t="shared" si="535"/>
        <v>0</v>
      </c>
      <c r="T108" s="4">
        <f t="shared" si="536"/>
        <v>0</v>
      </c>
      <c r="U108" s="4">
        <f t="shared" si="537"/>
        <v>0</v>
      </c>
      <c r="V108" s="7">
        <f t="shared" si="538"/>
        <v>0</v>
      </c>
      <c r="W108" s="156">
        <v>8.1999999999999993</v>
      </c>
      <c r="X108" s="4">
        <v>4.91</v>
      </c>
      <c r="Y108" s="4">
        <f t="shared" si="539"/>
        <v>40.262</v>
      </c>
      <c r="Z108" s="156">
        <v>15</v>
      </c>
      <c r="AA108" s="4">
        <v>4.91</v>
      </c>
      <c r="AB108" s="157">
        <f t="shared" si="540"/>
        <v>73.650000000000006</v>
      </c>
      <c r="AC108" s="12">
        <v>7.3</v>
      </c>
      <c r="AD108" s="4">
        <v>44.08</v>
      </c>
      <c r="AE108" s="4" t="e">
        <f>#REF!*AC108</f>
        <v>#REF!</v>
      </c>
      <c r="AF108" s="6">
        <f t="shared" si="541"/>
        <v>50.691999999999993</v>
      </c>
      <c r="AG108" s="7">
        <f t="shared" si="542"/>
        <v>321.78399999999999</v>
      </c>
      <c r="AH108" s="156"/>
      <c r="AI108" s="4">
        <v>0</v>
      </c>
      <c r="AJ108" s="4"/>
      <c r="AK108" s="4">
        <f t="shared" si="586"/>
        <v>0</v>
      </c>
      <c r="AL108" s="4">
        <v>0</v>
      </c>
      <c r="AM108" s="4">
        <v>0</v>
      </c>
      <c r="AN108" s="6">
        <f t="shared" si="543"/>
        <v>0</v>
      </c>
      <c r="AO108" s="196">
        <v>0</v>
      </c>
      <c r="AP108" s="4">
        <v>0</v>
      </c>
      <c r="AQ108" s="4">
        <f>AP108*1.193</f>
        <v>0</v>
      </c>
      <c r="AR108" s="6">
        <f t="shared" si="544"/>
        <v>0</v>
      </c>
      <c r="AS108" s="7">
        <f t="shared" si="545"/>
        <v>0</v>
      </c>
      <c r="AT108" s="156">
        <v>15</v>
      </c>
      <c r="AU108" s="4">
        <v>1.62</v>
      </c>
      <c r="AV108" s="4">
        <v>4.71</v>
      </c>
      <c r="AW108" s="4">
        <f t="shared" si="546"/>
        <v>24.3</v>
      </c>
      <c r="AX108" s="6">
        <f t="shared" si="547"/>
        <v>70.650000000000006</v>
      </c>
      <c r="AY108" s="12">
        <v>65</v>
      </c>
      <c r="AZ108" s="4">
        <v>1.1200000000000001</v>
      </c>
      <c r="BA108" s="4">
        <v>74.599999999999994</v>
      </c>
      <c r="BB108" s="4">
        <v>84.8</v>
      </c>
      <c r="BC108" s="4">
        <v>96.8</v>
      </c>
      <c r="BD108" s="4">
        <v>156.1</v>
      </c>
      <c r="BE108" s="4">
        <f t="shared" si="587"/>
        <v>2.4034999999999997</v>
      </c>
      <c r="BF108" s="4">
        <f t="shared" si="548"/>
        <v>72.800000000000011</v>
      </c>
      <c r="BG108" s="6">
        <f t="shared" si="549"/>
        <v>2.64385</v>
      </c>
      <c r="BH108" s="7">
        <f t="shared" si="550"/>
        <v>156.22749999999999</v>
      </c>
      <c r="BI108" s="27"/>
      <c r="BJ108" s="28"/>
      <c r="BK108" s="29"/>
      <c r="BL108" s="30"/>
      <c r="BM108" s="31"/>
      <c r="BN108" s="28"/>
      <c r="BO108" s="29"/>
      <c r="BP108" s="30"/>
      <c r="BQ108" s="31"/>
      <c r="BR108" s="28"/>
      <c r="BS108" s="29"/>
      <c r="BT108" s="30"/>
      <c r="BU108" s="31"/>
      <c r="BV108" s="28"/>
      <c r="BW108" s="29"/>
      <c r="BX108" s="30"/>
      <c r="BY108" s="31"/>
      <c r="BZ108" s="28"/>
      <c r="CA108" s="29"/>
      <c r="CB108" s="30"/>
      <c r="CD108" s="33">
        <f t="shared" si="551"/>
        <v>0</v>
      </c>
      <c r="CE108" s="17">
        <f t="shared" si="552"/>
        <v>0</v>
      </c>
      <c r="CF108" s="17">
        <f t="shared" si="553"/>
        <v>0</v>
      </c>
      <c r="CG108" s="17">
        <f t="shared" si="554"/>
        <v>0</v>
      </c>
      <c r="CH108" s="17">
        <f t="shared" si="555"/>
        <v>0</v>
      </c>
      <c r="CJ108" s="17">
        <f t="shared" si="556"/>
        <v>0</v>
      </c>
      <c r="CK108" s="17">
        <f t="shared" si="557"/>
        <v>0</v>
      </c>
      <c r="CL108" s="17">
        <f t="shared" si="558"/>
        <v>0</v>
      </c>
      <c r="CM108" s="17">
        <f t="shared" si="559"/>
        <v>0</v>
      </c>
      <c r="CN108" s="17">
        <f t="shared" si="560"/>
        <v>0</v>
      </c>
      <c r="CO108" s="17" t="e">
        <f>#REF!+AG108+AX108+AN108+BH108+#REF!+DP108</f>
        <v>#REF!</v>
      </c>
      <c r="CP108" s="17" t="e">
        <f>CO108*1.259</f>
        <v>#REF!</v>
      </c>
      <c r="CQ108" s="17">
        <f t="shared" si="389"/>
        <v>622.31149999999991</v>
      </c>
      <c r="CR108" s="17">
        <f t="shared" si="390"/>
        <v>645.38509999999997</v>
      </c>
      <c r="CS108" s="17">
        <f t="shared" si="391"/>
        <v>669.90079999999989</v>
      </c>
      <c r="CT108" s="17">
        <f t="shared" si="392"/>
        <v>698.74279999999987</v>
      </c>
      <c r="CU108" s="17">
        <f t="shared" si="393"/>
        <v>841.27034999999989</v>
      </c>
      <c r="CV108" s="17">
        <f t="shared" si="561"/>
        <v>1007.8418792999998</v>
      </c>
      <c r="CW108" s="17">
        <f t="shared" si="394"/>
        <v>40.262</v>
      </c>
      <c r="CX108" s="17">
        <f t="shared" si="562"/>
        <v>0</v>
      </c>
      <c r="CY108" s="33"/>
      <c r="CZ108" s="33"/>
      <c r="DA108" s="17"/>
      <c r="DB108" s="17"/>
      <c r="DC108" s="17"/>
      <c r="DD108" s="15">
        <f t="shared" si="563"/>
        <v>100.04912791666665</v>
      </c>
      <c r="DE108" s="15">
        <f t="shared" si="564"/>
        <v>97.220294868421036</v>
      </c>
      <c r="DF108" s="15">
        <f t="shared" si="565"/>
        <v>94.674345124999974</v>
      </c>
      <c r="DG108" s="15">
        <f t="shared" si="566"/>
        <v>92.370866785714284</v>
      </c>
      <c r="DH108" s="15">
        <f t="shared" si="567"/>
        <v>75.61829704545454</v>
      </c>
      <c r="DI108" s="15"/>
      <c r="DJ108" s="15"/>
      <c r="DK108" s="15"/>
      <c r="DL108" s="15"/>
      <c r="DM108" s="15"/>
      <c r="DO108" s="17"/>
      <c r="DP108" s="17">
        <v>6.2</v>
      </c>
      <c r="DQ108" s="32">
        <v>119.8</v>
      </c>
      <c r="DR108" s="32">
        <f t="shared" si="568"/>
        <v>620.3045930833332</v>
      </c>
      <c r="DS108" s="32">
        <f t="shared" si="569"/>
        <v>602.76582818421048</v>
      </c>
      <c r="DT108" s="32">
        <f t="shared" si="570"/>
        <v>586.9809397749998</v>
      </c>
      <c r="DU108" s="32">
        <f t="shared" si="571"/>
        <v>572.69937407142857</v>
      </c>
      <c r="DV108" s="32">
        <f t="shared" si="572"/>
        <v>468.83344168181816</v>
      </c>
      <c r="DW108" s="32">
        <v>78</v>
      </c>
      <c r="DX108" s="32">
        <f t="shared" si="573"/>
        <v>7803.8319774999982</v>
      </c>
      <c r="DY108" s="32">
        <f t="shared" si="574"/>
        <v>7583.1829997368404</v>
      </c>
      <c r="DZ108" s="32">
        <f t="shared" si="575"/>
        <v>7384.5989197499975</v>
      </c>
      <c r="EA108" s="32">
        <f t="shared" si="576"/>
        <v>7204.9276092857144</v>
      </c>
      <c r="EB108" s="32">
        <f t="shared" si="577"/>
        <v>5898.2271695454538</v>
      </c>
      <c r="ED108" s="15">
        <f t="shared" si="578"/>
        <v>1800.8843024999996</v>
      </c>
      <c r="EE108" s="15">
        <f t="shared" si="579"/>
        <v>1847.1856024999997</v>
      </c>
      <c r="EF108" s="15">
        <f t="shared" si="580"/>
        <v>1893.4869024999994</v>
      </c>
      <c r="EG108" s="15">
        <f t="shared" si="581"/>
        <v>1939.7882024999999</v>
      </c>
      <c r="EH108" s="15">
        <f t="shared" si="582"/>
        <v>2495.4038025</v>
      </c>
      <c r="EI108" s="34"/>
      <c r="EJ108" s="35">
        <f t="shared" si="583"/>
        <v>5874.5646374999997</v>
      </c>
      <c r="EK108" s="35">
        <f t="shared" si="584"/>
        <v>4702.7952214285715</v>
      </c>
      <c r="EL108" s="35"/>
      <c r="EM108" s="35"/>
      <c r="EN108" s="15">
        <f t="shared" si="395"/>
        <v>74.83486111111111</v>
      </c>
      <c r="EO108" s="15">
        <f t="shared" si="402"/>
        <v>84.539386842105259</v>
      </c>
      <c r="EP108" s="15">
        <f t="shared" si="403"/>
        <v>82.325517499999989</v>
      </c>
      <c r="EQ108" s="15">
        <f t="shared" si="404"/>
        <v>75.314931250000001</v>
      </c>
      <c r="ER108" s="15">
        <f t="shared" si="396"/>
        <v>60.292246428571431</v>
      </c>
      <c r="ES108" s="15"/>
      <c r="ET108" s="15">
        <f t="shared" si="405"/>
        <v>1347.0274999999999</v>
      </c>
      <c r="EU108" s="15">
        <f t="shared" si="406"/>
        <v>1606.2483499999998</v>
      </c>
      <c r="EV108" s="15">
        <f t="shared" si="407"/>
        <v>1646.5103499999998</v>
      </c>
      <c r="EW108" s="15">
        <f t="shared" si="526"/>
        <v>1807.55835</v>
      </c>
      <c r="EX108" s="15">
        <f t="shared" si="527"/>
        <v>2532.2743500000001</v>
      </c>
      <c r="EY108" s="17">
        <f t="shared" si="397"/>
        <v>1347.0274999999999</v>
      </c>
      <c r="EZ108" s="17">
        <f t="shared" si="398"/>
        <v>1410.3631</v>
      </c>
      <c r="FA108" s="17">
        <f t="shared" si="399"/>
        <v>1475.1407999999999</v>
      </c>
      <c r="FB108" s="17">
        <f t="shared" si="400"/>
        <v>1665.0308</v>
      </c>
      <c r="FC108" s="17">
        <f t="shared" si="401"/>
        <v>2532.2743499999997</v>
      </c>
      <c r="FE108" s="17"/>
      <c r="FF108" s="17"/>
      <c r="FG108" s="17"/>
      <c r="FH108" s="17"/>
      <c r="FI108" s="17"/>
    </row>
    <row r="109" spans="1:165" ht="12" customHeight="1">
      <c r="A109" s="48">
        <v>5</v>
      </c>
      <c r="B109" s="19" t="s">
        <v>114</v>
      </c>
      <c r="C109" s="23">
        <v>18</v>
      </c>
      <c r="D109" s="24">
        <v>19</v>
      </c>
      <c r="E109" s="24">
        <v>20</v>
      </c>
      <c r="F109" s="24">
        <v>21</v>
      </c>
      <c r="G109" s="25">
        <v>33</v>
      </c>
      <c r="H109" s="26"/>
      <c r="I109" s="26">
        <f t="shared" si="585"/>
        <v>0</v>
      </c>
      <c r="J109" s="4">
        <f t="shared" si="529"/>
        <v>0</v>
      </c>
      <c r="K109" s="4">
        <f t="shared" si="530"/>
        <v>0</v>
      </c>
      <c r="L109" s="4">
        <f t="shared" si="531"/>
        <v>0</v>
      </c>
      <c r="M109" s="4">
        <f t="shared" si="532"/>
        <v>0</v>
      </c>
      <c r="N109" s="6">
        <f t="shared" si="533"/>
        <v>0</v>
      </c>
      <c r="O109" s="154">
        <v>1.2999999999999999E-2</v>
      </c>
      <c r="P109" s="4">
        <v>1720.44</v>
      </c>
      <c r="Q109" s="4">
        <f t="shared" si="388"/>
        <v>1961.3016</v>
      </c>
      <c r="R109" s="4">
        <f t="shared" si="534"/>
        <v>402.58296000000001</v>
      </c>
      <c r="S109" s="4">
        <f t="shared" si="535"/>
        <v>424.94867999999997</v>
      </c>
      <c r="T109" s="4">
        <f t="shared" si="536"/>
        <v>447.31439999999998</v>
      </c>
      <c r="U109" s="4">
        <f t="shared" si="537"/>
        <v>469.68011999999999</v>
      </c>
      <c r="V109" s="7">
        <f t="shared" si="538"/>
        <v>738.06876</v>
      </c>
      <c r="W109" s="156">
        <v>8.1999999999999993</v>
      </c>
      <c r="X109" s="4">
        <v>4.91</v>
      </c>
      <c r="Y109" s="4">
        <f t="shared" si="539"/>
        <v>40.262</v>
      </c>
      <c r="Z109" s="156">
        <v>15</v>
      </c>
      <c r="AA109" s="4">
        <v>4.91</v>
      </c>
      <c r="AB109" s="157">
        <f t="shared" si="540"/>
        <v>73.650000000000006</v>
      </c>
      <c r="AC109" s="12">
        <v>9.1</v>
      </c>
      <c r="AD109" s="4">
        <v>44.08</v>
      </c>
      <c r="AE109" s="4" t="e">
        <f>#REF!*AC109</f>
        <v>#REF!</v>
      </c>
      <c r="AF109" s="6">
        <f t="shared" si="541"/>
        <v>50.691999999999993</v>
      </c>
      <c r="AG109" s="7">
        <f t="shared" si="542"/>
        <v>401.12799999999999</v>
      </c>
      <c r="AH109" s="156">
        <v>9.1</v>
      </c>
      <c r="AI109" s="4">
        <v>10.23</v>
      </c>
      <c r="AJ109" s="4">
        <v>23.17</v>
      </c>
      <c r="AK109" s="4">
        <f t="shared" si="586"/>
        <v>93.093000000000004</v>
      </c>
      <c r="AL109" s="4">
        <v>0</v>
      </c>
      <c r="AM109" s="4">
        <v>0</v>
      </c>
      <c r="AN109" s="6">
        <f t="shared" si="543"/>
        <v>210.84700000000001</v>
      </c>
      <c r="AO109" s="196">
        <v>0</v>
      </c>
      <c r="AP109" s="4">
        <v>0</v>
      </c>
      <c r="AQ109" s="4">
        <f>AP109*1.193</f>
        <v>0</v>
      </c>
      <c r="AR109" s="6">
        <f t="shared" si="544"/>
        <v>0</v>
      </c>
      <c r="AS109" s="7">
        <f t="shared" si="545"/>
        <v>0</v>
      </c>
      <c r="AT109" s="156">
        <v>15</v>
      </c>
      <c r="AU109" s="4">
        <v>1.62</v>
      </c>
      <c r="AV109" s="4">
        <v>4.71</v>
      </c>
      <c r="AW109" s="4">
        <f t="shared" si="546"/>
        <v>24.3</v>
      </c>
      <c r="AX109" s="6">
        <f t="shared" si="547"/>
        <v>70.650000000000006</v>
      </c>
      <c r="AY109" s="12">
        <v>65</v>
      </c>
      <c r="AZ109" s="4">
        <v>1.1200000000000001</v>
      </c>
      <c r="BA109" s="4">
        <v>68.900000000000006</v>
      </c>
      <c r="BB109" s="4">
        <v>74.900000000000006</v>
      </c>
      <c r="BC109" s="4">
        <v>96.8</v>
      </c>
      <c r="BD109" s="4">
        <v>156.1</v>
      </c>
      <c r="BE109" s="4">
        <f t="shared" si="587"/>
        <v>2.4034999999999997</v>
      </c>
      <c r="BF109" s="4">
        <f t="shared" si="548"/>
        <v>72.800000000000011</v>
      </c>
      <c r="BG109" s="6">
        <f t="shared" si="549"/>
        <v>2.64385</v>
      </c>
      <c r="BH109" s="7">
        <f t="shared" si="550"/>
        <v>156.22749999999999</v>
      </c>
      <c r="BI109" s="27"/>
      <c r="BJ109" s="28"/>
      <c r="BK109" s="29"/>
      <c r="BL109" s="30"/>
      <c r="BM109" s="31"/>
      <c r="BN109" s="28"/>
      <c r="BO109" s="29"/>
      <c r="BP109" s="30"/>
      <c r="BQ109" s="31"/>
      <c r="BR109" s="28"/>
      <c r="BS109" s="29"/>
      <c r="BT109" s="30"/>
      <c r="BU109" s="31"/>
      <c r="BV109" s="28"/>
      <c r="BW109" s="29"/>
      <c r="BX109" s="30"/>
      <c r="BY109" s="31"/>
      <c r="BZ109" s="28"/>
      <c r="CA109" s="29"/>
      <c r="CB109" s="30"/>
      <c r="CD109" s="33">
        <f t="shared" si="551"/>
        <v>0</v>
      </c>
      <c r="CE109" s="17">
        <f t="shared" si="552"/>
        <v>0</v>
      </c>
      <c r="CF109" s="17">
        <f t="shared" si="553"/>
        <v>0</v>
      </c>
      <c r="CG109" s="17">
        <f t="shared" si="554"/>
        <v>0</v>
      </c>
      <c r="CH109" s="17">
        <f t="shared" si="555"/>
        <v>0</v>
      </c>
      <c r="CJ109" s="17">
        <f t="shared" si="556"/>
        <v>0</v>
      </c>
      <c r="CK109" s="17">
        <f t="shared" si="557"/>
        <v>0</v>
      </c>
      <c r="CL109" s="17">
        <f t="shared" si="558"/>
        <v>0</v>
      </c>
      <c r="CM109" s="17">
        <f t="shared" si="559"/>
        <v>0</v>
      </c>
      <c r="CN109" s="17">
        <f t="shared" si="560"/>
        <v>0</v>
      </c>
      <c r="CO109" s="17" t="e">
        <f>#REF!+AG109+AX109+AN109+BH109+#REF!+DP109</f>
        <v>#REF!</v>
      </c>
      <c r="CP109" s="17" t="e">
        <f>CO109*1.26</f>
        <v>#REF!</v>
      </c>
      <c r="CQ109" s="17">
        <f t="shared" si="389"/>
        <v>912.50249999999994</v>
      </c>
      <c r="CR109" s="17">
        <f t="shared" si="390"/>
        <v>921.87614999999994</v>
      </c>
      <c r="CS109" s="17">
        <f t="shared" si="391"/>
        <v>936.29714999999999</v>
      </c>
      <c r="CT109" s="17">
        <f t="shared" si="392"/>
        <v>988.93379999999991</v>
      </c>
      <c r="CU109" s="17">
        <f t="shared" si="393"/>
        <v>1131.46135</v>
      </c>
      <c r="CV109" s="17">
        <f t="shared" si="561"/>
        <v>1312.4951659999999</v>
      </c>
      <c r="CW109" s="17">
        <f t="shared" si="394"/>
        <v>40.262</v>
      </c>
      <c r="CX109" s="17">
        <f t="shared" si="562"/>
        <v>22.36572</v>
      </c>
      <c r="CY109" s="33"/>
      <c r="CZ109" s="33"/>
      <c r="DA109" s="17"/>
      <c r="DB109" s="17"/>
      <c r="DC109" s="17"/>
      <c r="DD109" s="15">
        <f t="shared" si="563"/>
        <v>118.58910847222222</v>
      </c>
      <c r="DE109" s="15">
        <f t="shared" si="564"/>
        <v>114.7844869736842</v>
      </c>
      <c r="DF109" s="15">
        <f t="shared" si="565"/>
        <v>111.360327625</v>
      </c>
      <c r="DG109" s="15">
        <f t="shared" si="566"/>
        <v>108.26227869047619</v>
      </c>
      <c r="DH109" s="15">
        <f t="shared" si="567"/>
        <v>85.731013712121211</v>
      </c>
      <c r="DI109" s="15"/>
      <c r="DJ109" s="15"/>
      <c r="DK109" s="15"/>
      <c r="DL109" s="15"/>
      <c r="DM109" s="15"/>
      <c r="DO109" s="17"/>
      <c r="DP109" s="17">
        <v>2.1</v>
      </c>
      <c r="DQ109" s="32">
        <v>116</v>
      </c>
      <c r="DR109" s="32">
        <f t="shared" si="568"/>
        <v>249.03712779166668</v>
      </c>
      <c r="DS109" s="32">
        <f t="shared" si="569"/>
        <v>241.04742264473683</v>
      </c>
      <c r="DT109" s="32">
        <f t="shared" si="570"/>
        <v>233.8566880125</v>
      </c>
      <c r="DU109" s="32">
        <f t="shared" si="571"/>
        <v>227.35078525000003</v>
      </c>
      <c r="DV109" s="32">
        <f t="shared" si="572"/>
        <v>180.03512879545454</v>
      </c>
      <c r="DW109" s="32">
        <v>72</v>
      </c>
      <c r="DX109" s="32">
        <f t="shared" si="573"/>
        <v>8538.4158100000004</v>
      </c>
      <c r="DY109" s="32">
        <f t="shared" si="574"/>
        <v>8264.4830621052624</v>
      </c>
      <c r="DZ109" s="32">
        <f t="shared" si="575"/>
        <v>8017.9435889999995</v>
      </c>
      <c r="EA109" s="32">
        <f t="shared" si="576"/>
        <v>7794.8840657142864</v>
      </c>
      <c r="EB109" s="32">
        <f t="shared" si="577"/>
        <v>6172.6329872727274</v>
      </c>
      <c r="ED109" s="15">
        <f t="shared" si="578"/>
        <v>2134.6039525000001</v>
      </c>
      <c r="EE109" s="15">
        <f t="shared" si="579"/>
        <v>2180.9052524999997</v>
      </c>
      <c r="EF109" s="15">
        <f t="shared" si="580"/>
        <v>2227.2065524999998</v>
      </c>
      <c r="EG109" s="15">
        <f t="shared" si="581"/>
        <v>2273.5078524999999</v>
      </c>
      <c r="EH109" s="15">
        <f t="shared" si="582"/>
        <v>2829.1234525</v>
      </c>
      <c r="EI109" s="34"/>
      <c r="EJ109" s="35">
        <f t="shared" si="583"/>
        <v>6293.2480500000011</v>
      </c>
      <c r="EK109" s="35">
        <f t="shared" si="584"/>
        <v>4838.5120285714293</v>
      </c>
      <c r="EL109" s="35"/>
      <c r="EM109" s="35"/>
      <c r="EN109" s="15">
        <f t="shared" si="395"/>
        <v>90.956583333333327</v>
      </c>
      <c r="EO109" s="15">
        <f t="shared" si="402"/>
        <v>99.812597368421052</v>
      </c>
      <c r="EP109" s="15">
        <f t="shared" si="403"/>
        <v>96.835067500000008</v>
      </c>
      <c r="EQ109" s="15">
        <f t="shared" si="404"/>
        <v>87.406222916666678</v>
      </c>
      <c r="ER109" s="15">
        <f t="shared" si="396"/>
        <v>67.201555952380957</v>
      </c>
      <c r="ES109" s="15"/>
      <c r="ET109" s="15">
        <f t="shared" si="405"/>
        <v>1637.2184999999999</v>
      </c>
      <c r="EU109" s="15">
        <f t="shared" si="406"/>
        <v>1896.4393500000001</v>
      </c>
      <c r="EV109" s="15">
        <f t="shared" si="407"/>
        <v>1936.7013500000003</v>
      </c>
      <c r="EW109" s="15">
        <f t="shared" si="526"/>
        <v>2097.74935</v>
      </c>
      <c r="EX109" s="15">
        <f t="shared" si="527"/>
        <v>2822.4653500000004</v>
      </c>
      <c r="EY109" s="17">
        <f t="shared" si="397"/>
        <v>1637.2184999999999</v>
      </c>
      <c r="EZ109" s="17">
        <f t="shared" si="398"/>
        <v>1686.8541500000001</v>
      </c>
      <c r="FA109" s="17">
        <f t="shared" si="399"/>
        <v>1741.5371500000001</v>
      </c>
      <c r="FB109" s="17">
        <f t="shared" si="400"/>
        <v>1955.2217999999998</v>
      </c>
      <c r="FC109" s="17">
        <f t="shared" si="401"/>
        <v>2822.4653499999999</v>
      </c>
      <c r="FE109" s="17"/>
      <c r="FF109" s="17"/>
      <c r="FG109" s="17"/>
      <c r="FH109" s="17"/>
      <c r="FI109" s="17"/>
    </row>
    <row r="110" spans="1:165">
      <c r="A110" s="48">
        <v>6</v>
      </c>
      <c r="B110" s="19" t="s">
        <v>115</v>
      </c>
      <c r="C110" s="23">
        <v>18</v>
      </c>
      <c r="D110" s="24">
        <v>19</v>
      </c>
      <c r="E110" s="24">
        <v>20</v>
      </c>
      <c r="F110" s="24">
        <v>21</v>
      </c>
      <c r="G110" s="25">
        <v>33</v>
      </c>
      <c r="H110" s="26"/>
      <c r="I110" s="26">
        <f t="shared" si="585"/>
        <v>0</v>
      </c>
      <c r="J110" s="4">
        <f t="shared" si="529"/>
        <v>0</v>
      </c>
      <c r="K110" s="4">
        <f t="shared" si="530"/>
        <v>0</v>
      </c>
      <c r="L110" s="4">
        <f t="shared" si="531"/>
        <v>0</v>
      </c>
      <c r="M110" s="4">
        <f t="shared" si="532"/>
        <v>0</v>
      </c>
      <c r="N110" s="6">
        <f t="shared" si="533"/>
        <v>0</v>
      </c>
      <c r="O110" s="12">
        <v>0</v>
      </c>
      <c r="P110" s="4">
        <f>O110*1</f>
        <v>0</v>
      </c>
      <c r="Q110" s="4">
        <f t="shared" si="388"/>
        <v>0</v>
      </c>
      <c r="R110" s="4">
        <f t="shared" si="534"/>
        <v>0</v>
      </c>
      <c r="S110" s="4">
        <f t="shared" si="535"/>
        <v>0</v>
      </c>
      <c r="T110" s="4">
        <f t="shared" si="536"/>
        <v>0</v>
      </c>
      <c r="U110" s="4">
        <f t="shared" si="537"/>
        <v>0</v>
      </c>
      <c r="V110" s="7">
        <f t="shared" si="538"/>
        <v>0</v>
      </c>
      <c r="W110" s="156">
        <v>8.1999999999999993</v>
      </c>
      <c r="X110" s="4">
        <v>4.91</v>
      </c>
      <c r="Y110" s="4">
        <f t="shared" si="539"/>
        <v>40.262</v>
      </c>
      <c r="Z110" s="156">
        <v>15</v>
      </c>
      <c r="AA110" s="4">
        <v>4.91</v>
      </c>
      <c r="AB110" s="157">
        <f t="shared" si="540"/>
        <v>73.650000000000006</v>
      </c>
      <c r="AC110" s="12">
        <v>7.3</v>
      </c>
      <c r="AD110" s="4">
        <v>44.08</v>
      </c>
      <c r="AE110" s="4" t="e">
        <f>#REF!*AC110</f>
        <v>#REF!</v>
      </c>
      <c r="AF110" s="6">
        <f t="shared" si="541"/>
        <v>50.691999999999993</v>
      </c>
      <c r="AG110" s="7">
        <f t="shared" si="542"/>
        <v>321.78399999999999</v>
      </c>
      <c r="AH110" s="156"/>
      <c r="AI110" s="4">
        <v>0</v>
      </c>
      <c r="AJ110" s="4"/>
      <c r="AK110" s="4">
        <f t="shared" si="586"/>
        <v>0</v>
      </c>
      <c r="AL110" s="4">
        <v>0</v>
      </c>
      <c r="AM110" s="4">
        <v>0</v>
      </c>
      <c r="AN110" s="6">
        <f t="shared" si="543"/>
        <v>0</v>
      </c>
      <c r="AO110" s="159">
        <v>0.13750000000000001</v>
      </c>
      <c r="AP110" s="4">
        <v>125.93</v>
      </c>
      <c r="AQ110" s="4">
        <v>121.18</v>
      </c>
      <c r="AR110" s="6">
        <f t="shared" si="544"/>
        <v>133.29800000000003</v>
      </c>
      <c r="AS110" s="7">
        <f t="shared" si="545"/>
        <v>16.662250000000004</v>
      </c>
      <c r="AT110" s="156">
        <v>15</v>
      </c>
      <c r="AU110" s="4">
        <v>1.62</v>
      </c>
      <c r="AV110" s="4">
        <v>4.71</v>
      </c>
      <c r="AW110" s="4">
        <f t="shared" si="546"/>
        <v>24.3</v>
      </c>
      <c r="AX110" s="6">
        <f t="shared" si="547"/>
        <v>70.650000000000006</v>
      </c>
      <c r="AY110" s="12">
        <v>60.1</v>
      </c>
      <c r="AZ110" s="4">
        <v>1.1200000000000001</v>
      </c>
      <c r="BA110" s="4">
        <v>68.900000000000006</v>
      </c>
      <c r="BB110" s="4">
        <v>84.8</v>
      </c>
      <c r="BC110" s="4">
        <v>109.5</v>
      </c>
      <c r="BD110" s="4">
        <v>176.7</v>
      </c>
      <c r="BE110" s="4">
        <f t="shared" si="587"/>
        <v>2.4034999999999997</v>
      </c>
      <c r="BF110" s="4">
        <f t="shared" si="548"/>
        <v>67.312000000000012</v>
      </c>
      <c r="BG110" s="6">
        <f t="shared" si="549"/>
        <v>2.64385</v>
      </c>
      <c r="BH110" s="7">
        <f t="shared" si="550"/>
        <v>144.45034999999999</v>
      </c>
      <c r="BI110" s="27"/>
      <c r="BJ110" s="28"/>
      <c r="BK110" s="29"/>
      <c r="BL110" s="30"/>
      <c r="BM110" s="31"/>
      <c r="BN110" s="28"/>
      <c r="BO110" s="29"/>
      <c r="BP110" s="30"/>
      <c r="BQ110" s="31"/>
      <c r="BR110" s="28"/>
      <c r="BS110" s="29"/>
      <c r="BT110" s="30"/>
      <c r="BU110" s="31"/>
      <c r="BV110" s="28"/>
      <c r="BW110" s="29"/>
      <c r="BX110" s="30"/>
      <c r="BY110" s="31"/>
      <c r="BZ110" s="28"/>
      <c r="CA110" s="29"/>
      <c r="CB110" s="30"/>
      <c r="CD110" s="33">
        <f t="shared" si="551"/>
        <v>83.311250000000015</v>
      </c>
      <c r="CE110" s="17">
        <f t="shared" si="552"/>
        <v>66.649000000000015</v>
      </c>
      <c r="CF110" s="17">
        <f t="shared" si="553"/>
        <v>49.986750000000015</v>
      </c>
      <c r="CG110" s="17">
        <f t="shared" si="554"/>
        <v>33.324500000000008</v>
      </c>
      <c r="CH110" s="17">
        <f t="shared" si="555"/>
        <v>16.662250000000004</v>
      </c>
      <c r="CJ110" s="17">
        <f t="shared" si="556"/>
        <v>0.92568055555555573</v>
      </c>
      <c r="CK110" s="17">
        <f t="shared" si="557"/>
        <v>0.87696052631578969</v>
      </c>
      <c r="CL110" s="17">
        <f t="shared" si="558"/>
        <v>0.83311250000000014</v>
      </c>
      <c r="CM110" s="17">
        <f t="shared" si="559"/>
        <v>0.79344047619047642</v>
      </c>
      <c r="CN110" s="17">
        <f t="shared" si="560"/>
        <v>0.50491666666666679</v>
      </c>
      <c r="CO110" s="17" t="e">
        <f>#REF!+AG110+AX110+AN110+BH110+#REF!+DP110</f>
        <v>#REF!</v>
      </c>
      <c r="CP110" s="17" t="e">
        <f>CO110*1.256</f>
        <v>#REF!</v>
      </c>
      <c r="CQ110" s="17">
        <f t="shared" si="389"/>
        <v>627.19659999999999</v>
      </c>
      <c r="CR110" s="17">
        <f t="shared" si="390"/>
        <v>648.34739999999999</v>
      </c>
      <c r="CS110" s="17">
        <f t="shared" si="391"/>
        <v>686.56304999999998</v>
      </c>
      <c r="CT110" s="17">
        <f t="shared" si="392"/>
        <v>745.92949999999996</v>
      </c>
      <c r="CU110" s="17">
        <f t="shared" si="393"/>
        <v>907.4446999999999</v>
      </c>
      <c r="CV110" s="17">
        <f t="shared" si="561"/>
        <v>1081.6740823999999</v>
      </c>
      <c r="CW110" s="17">
        <f t="shared" si="394"/>
        <v>40.262</v>
      </c>
      <c r="CX110" s="17">
        <f t="shared" si="562"/>
        <v>0</v>
      </c>
      <c r="CY110" s="33"/>
      <c r="CZ110" s="33"/>
      <c r="DA110" s="17"/>
      <c r="DB110" s="17"/>
      <c r="DC110" s="17"/>
      <c r="DD110" s="15">
        <f t="shared" si="563"/>
        <v>104.2769336111111</v>
      </c>
      <c r="DE110" s="15">
        <f t="shared" si="564"/>
        <v>101.22558447368419</v>
      </c>
      <c r="DF110" s="15">
        <f t="shared" si="565"/>
        <v>98.479370249999974</v>
      </c>
      <c r="DG110" s="15">
        <f t="shared" si="566"/>
        <v>95.99470023809522</v>
      </c>
      <c r="DH110" s="15">
        <f t="shared" si="567"/>
        <v>77.924372878787878</v>
      </c>
      <c r="DI110" s="15"/>
      <c r="DJ110" s="15"/>
      <c r="DK110" s="15"/>
      <c r="DL110" s="15"/>
      <c r="DM110" s="15"/>
      <c r="DO110" s="17"/>
      <c r="DP110" s="17">
        <v>7.5</v>
      </c>
      <c r="DQ110" s="32">
        <v>119.2</v>
      </c>
      <c r="DR110" s="32">
        <f t="shared" si="568"/>
        <v>782.07700208333324</v>
      </c>
      <c r="DS110" s="32">
        <f t="shared" si="569"/>
        <v>759.19188355263145</v>
      </c>
      <c r="DT110" s="32">
        <f t="shared" si="570"/>
        <v>738.59527687499985</v>
      </c>
      <c r="DU110" s="32">
        <f t="shared" si="571"/>
        <v>719.96025178571415</v>
      </c>
      <c r="DV110" s="32">
        <f t="shared" si="572"/>
        <v>584.43279659090911</v>
      </c>
      <c r="DW110" s="32">
        <v>124</v>
      </c>
      <c r="DX110" s="32">
        <f t="shared" si="573"/>
        <v>12930.339767777778</v>
      </c>
      <c r="DY110" s="32">
        <f t="shared" si="574"/>
        <v>12551.97247473684</v>
      </c>
      <c r="DZ110" s="32">
        <f t="shared" si="575"/>
        <v>12211.441910999996</v>
      </c>
      <c r="EA110" s="32">
        <f t="shared" si="576"/>
        <v>11903.342829523808</v>
      </c>
      <c r="EB110" s="32">
        <f t="shared" si="577"/>
        <v>9662.622236969697</v>
      </c>
      <c r="ED110" s="15">
        <f t="shared" si="578"/>
        <v>1876.9848049999998</v>
      </c>
      <c r="EE110" s="15">
        <f t="shared" si="579"/>
        <v>1923.2861049999997</v>
      </c>
      <c r="EF110" s="15">
        <f t="shared" si="580"/>
        <v>1969.5874049999995</v>
      </c>
      <c r="EG110" s="15">
        <f t="shared" si="581"/>
        <v>2015.8887049999996</v>
      </c>
      <c r="EH110" s="15">
        <f t="shared" si="582"/>
        <v>2571.5043049999999</v>
      </c>
      <c r="EI110" s="34"/>
      <c r="EJ110" s="35">
        <f t="shared" si="583"/>
        <v>9680.9522833333322</v>
      </c>
      <c r="EK110" s="35">
        <f t="shared" si="584"/>
        <v>7671.6104476190476</v>
      </c>
      <c r="EL110" s="35"/>
      <c r="EM110" s="35"/>
      <c r="EN110" s="15">
        <f t="shared" si="395"/>
        <v>75.106255555555549</v>
      </c>
      <c r="EO110" s="15">
        <f t="shared" si="402"/>
        <v>88.022247368421048</v>
      </c>
      <c r="EP110" s="15">
        <f t="shared" si="403"/>
        <v>85.63423499999999</v>
      </c>
      <c r="EQ110" s="15">
        <f t="shared" si="404"/>
        <v>78.072195833333325</v>
      </c>
      <c r="ER110" s="15">
        <f t="shared" si="396"/>
        <v>61.867826190476187</v>
      </c>
      <c r="ES110" s="15"/>
      <c r="ET110" s="15">
        <f t="shared" si="405"/>
        <v>1351.9125999999999</v>
      </c>
      <c r="EU110" s="15">
        <f t="shared" si="406"/>
        <v>1672.4226999999998</v>
      </c>
      <c r="EV110" s="15">
        <f t="shared" si="407"/>
        <v>1712.6846999999998</v>
      </c>
      <c r="EW110" s="15">
        <f t="shared" si="526"/>
        <v>1873.7326999999998</v>
      </c>
      <c r="EX110" s="15">
        <f t="shared" si="527"/>
        <v>2598.4486999999999</v>
      </c>
      <c r="EY110" s="17">
        <f t="shared" si="397"/>
        <v>1351.9125999999999</v>
      </c>
      <c r="EZ110" s="17">
        <f t="shared" si="398"/>
        <v>1413.3254000000002</v>
      </c>
      <c r="FA110" s="17">
        <f t="shared" si="399"/>
        <v>1491.80305</v>
      </c>
      <c r="FB110" s="17">
        <f t="shared" si="400"/>
        <v>1712.2175</v>
      </c>
      <c r="FC110" s="17">
        <f t="shared" si="401"/>
        <v>2598.4486999999999</v>
      </c>
      <c r="FE110" s="17"/>
      <c r="FF110" s="17"/>
      <c r="FG110" s="17"/>
      <c r="FH110" s="17"/>
      <c r="FI110" s="17"/>
    </row>
    <row r="111" spans="1:165">
      <c r="A111" s="48">
        <v>7</v>
      </c>
      <c r="B111" s="19" t="s">
        <v>116</v>
      </c>
      <c r="C111" s="23">
        <v>18</v>
      </c>
      <c r="D111" s="24">
        <v>19</v>
      </c>
      <c r="E111" s="24">
        <v>20</v>
      </c>
      <c r="F111" s="24">
        <v>21</v>
      </c>
      <c r="G111" s="25">
        <v>33</v>
      </c>
      <c r="H111" s="26"/>
      <c r="I111" s="26">
        <f t="shared" si="585"/>
        <v>0</v>
      </c>
      <c r="J111" s="4">
        <f t="shared" si="529"/>
        <v>0</v>
      </c>
      <c r="K111" s="4">
        <f t="shared" si="530"/>
        <v>0</v>
      </c>
      <c r="L111" s="4">
        <f t="shared" si="531"/>
        <v>0</v>
      </c>
      <c r="M111" s="4">
        <f t="shared" si="532"/>
        <v>0</v>
      </c>
      <c r="N111" s="6">
        <f t="shared" si="533"/>
        <v>0</v>
      </c>
      <c r="O111" s="12">
        <v>0</v>
      </c>
      <c r="P111" s="4">
        <f>O111*1</f>
        <v>0</v>
      </c>
      <c r="Q111" s="4">
        <f t="shared" si="388"/>
        <v>0</v>
      </c>
      <c r="R111" s="4">
        <f t="shared" si="534"/>
        <v>0</v>
      </c>
      <c r="S111" s="4">
        <f t="shared" si="535"/>
        <v>0</v>
      </c>
      <c r="T111" s="4">
        <f t="shared" si="536"/>
        <v>0</v>
      </c>
      <c r="U111" s="4">
        <f t="shared" si="537"/>
        <v>0</v>
      </c>
      <c r="V111" s="7">
        <f t="shared" si="538"/>
        <v>0</v>
      </c>
      <c r="W111" s="156">
        <v>8.1999999999999993</v>
      </c>
      <c r="X111" s="4">
        <v>4.91</v>
      </c>
      <c r="Y111" s="4">
        <f t="shared" si="539"/>
        <v>40.262</v>
      </c>
      <c r="Z111" s="156">
        <v>15</v>
      </c>
      <c r="AA111" s="4">
        <v>4.91</v>
      </c>
      <c r="AB111" s="157">
        <f t="shared" si="540"/>
        <v>73.650000000000006</v>
      </c>
      <c r="AC111" s="12">
        <v>7.3</v>
      </c>
      <c r="AD111" s="4">
        <v>44.08</v>
      </c>
      <c r="AE111" s="4" t="e">
        <f>#REF!*AC111</f>
        <v>#REF!</v>
      </c>
      <c r="AF111" s="6">
        <f t="shared" si="541"/>
        <v>50.691999999999993</v>
      </c>
      <c r="AG111" s="7">
        <f t="shared" si="542"/>
        <v>321.78399999999999</v>
      </c>
      <c r="AH111" s="156"/>
      <c r="AI111" s="4">
        <v>10.23</v>
      </c>
      <c r="AJ111" s="4"/>
      <c r="AK111" s="4">
        <f t="shared" si="586"/>
        <v>0</v>
      </c>
      <c r="AL111" s="4">
        <v>0</v>
      </c>
      <c r="AM111" s="4">
        <v>0</v>
      </c>
      <c r="AN111" s="6">
        <f t="shared" si="543"/>
        <v>0</v>
      </c>
      <c r="AO111" s="196">
        <v>0</v>
      </c>
      <c r="AP111" s="4">
        <v>0</v>
      </c>
      <c r="AQ111" s="4">
        <f>AP111*1.193</f>
        <v>0</v>
      </c>
      <c r="AR111" s="6">
        <f t="shared" si="544"/>
        <v>0</v>
      </c>
      <c r="AS111" s="7">
        <f t="shared" si="545"/>
        <v>0</v>
      </c>
      <c r="AT111" s="156">
        <v>15</v>
      </c>
      <c r="AU111" s="4">
        <v>1.62</v>
      </c>
      <c r="AV111" s="4">
        <v>4.71</v>
      </c>
      <c r="AW111" s="4">
        <f t="shared" si="546"/>
        <v>24.3</v>
      </c>
      <c r="AX111" s="6">
        <f t="shared" si="547"/>
        <v>70.650000000000006</v>
      </c>
      <c r="AY111" s="12">
        <v>60.1</v>
      </c>
      <c r="AZ111" s="4">
        <v>1.1200000000000001</v>
      </c>
      <c r="BA111" s="4">
        <v>68.900000000000006</v>
      </c>
      <c r="BB111" s="4">
        <v>84.8</v>
      </c>
      <c r="BC111" s="4">
        <v>109.5</v>
      </c>
      <c r="BD111" s="4">
        <v>176.7</v>
      </c>
      <c r="BE111" s="4">
        <f t="shared" si="587"/>
        <v>2.4034999999999997</v>
      </c>
      <c r="BF111" s="4">
        <f t="shared" si="548"/>
        <v>67.312000000000012</v>
      </c>
      <c r="BG111" s="6">
        <f t="shared" si="549"/>
        <v>2.64385</v>
      </c>
      <c r="BH111" s="7">
        <f t="shared" si="550"/>
        <v>144.45034999999999</v>
      </c>
      <c r="BI111" s="27"/>
      <c r="BJ111" s="28"/>
      <c r="BK111" s="29"/>
      <c r="BL111" s="30"/>
      <c r="BM111" s="31"/>
      <c r="BN111" s="28"/>
      <c r="BO111" s="29"/>
      <c r="BP111" s="30"/>
      <c r="BQ111" s="31"/>
      <c r="BR111" s="28"/>
      <c r="BS111" s="29"/>
      <c r="BT111" s="30"/>
      <c r="BU111" s="31"/>
      <c r="BV111" s="28"/>
      <c r="BW111" s="29"/>
      <c r="BX111" s="30"/>
      <c r="BY111" s="31"/>
      <c r="BZ111" s="28"/>
      <c r="CA111" s="29"/>
      <c r="CB111" s="30"/>
      <c r="CD111" s="33">
        <f t="shared" si="551"/>
        <v>0</v>
      </c>
      <c r="CE111" s="17">
        <f t="shared" si="552"/>
        <v>0</v>
      </c>
      <c r="CF111" s="17">
        <f t="shared" si="553"/>
        <v>0</v>
      </c>
      <c r="CG111" s="17">
        <f t="shared" si="554"/>
        <v>0</v>
      </c>
      <c r="CH111" s="17">
        <f t="shared" si="555"/>
        <v>0</v>
      </c>
      <c r="CJ111" s="17">
        <f t="shared" si="556"/>
        <v>0</v>
      </c>
      <c r="CK111" s="17">
        <f t="shared" si="557"/>
        <v>0</v>
      </c>
      <c r="CL111" s="17">
        <f t="shared" si="558"/>
        <v>0</v>
      </c>
      <c r="CM111" s="17">
        <f t="shared" si="559"/>
        <v>0</v>
      </c>
      <c r="CN111" s="17">
        <f t="shared" si="560"/>
        <v>0</v>
      </c>
      <c r="CO111" s="17" t="e">
        <f>#REF!+AG111+AX111+AN111+BH111+#REF!+DP111</f>
        <v>#REF!</v>
      </c>
      <c r="CP111" s="17" t="e">
        <f>CO111*1.259</f>
        <v>#REF!</v>
      </c>
      <c r="CQ111" s="17">
        <f t="shared" si="389"/>
        <v>610.5343499999999</v>
      </c>
      <c r="CR111" s="17">
        <f t="shared" si="390"/>
        <v>631.68514999999991</v>
      </c>
      <c r="CS111" s="17">
        <f t="shared" si="391"/>
        <v>669.90079999999989</v>
      </c>
      <c r="CT111" s="17">
        <f t="shared" si="392"/>
        <v>729.26724999999988</v>
      </c>
      <c r="CU111" s="17">
        <f t="shared" si="393"/>
        <v>890.78244999999981</v>
      </c>
      <c r="CV111" s="17">
        <f t="shared" si="561"/>
        <v>1059.14033305</v>
      </c>
      <c r="CW111" s="17">
        <f t="shared" si="394"/>
        <v>40.262</v>
      </c>
      <c r="CX111" s="17">
        <f t="shared" si="562"/>
        <v>0</v>
      </c>
      <c r="CY111" s="33"/>
      <c r="CZ111" s="33"/>
      <c r="DA111" s="17"/>
      <c r="DB111" s="17"/>
      <c r="DC111" s="17"/>
      <c r="DD111" s="15">
        <f t="shared" si="563"/>
        <v>103.2124009722222</v>
      </c>
      <c r="DE111" s="15">
        <f t="shared" si="564"/>
        <v>100.21707986842105</v>
      </c>
      <c r="DF111" s="15">
        <f t="shared" si="565"/>
        <v>97.521290874999977</v>
      </c>
      <c r="DG111" s="15">
        <f t="shared" si="566"/>
        <v>95.082243690476176</v>
      </c>
      <c r="DH111" s="15">
        <f t="shared" si="567"/>
        <v>77.343718712121202</v>
      </c>
      <c r="DI111" s="15"/>
      <c r="DJ111" s="15"/>
      <c r="DK111" s="15"/>
      <c r="DL111" s="15"/>
      <c r="DM111" s="15"/>
      <c r="DO111" s="17"/>
      <c r="DP111" s="17">
        <v>3.1</v>
      </c>
      <c r="DQ111" s="32">
        <v>118.9</v>
      </c>
      <c r="DR111" s="32">
        <f t="shared" si="568"/>
        <v>319.95844301388883</v>
      </c>
      <c r="DS111" s="32">
        <f t="shared" si="569"/>
        <v>310.67294759210529</v>
      </c>
      <c r="DT111" s="32">
        <f t="shared" si="570"/>
        <v>302.31600171249994</v>
      </c>
      <c r="DU111" s="32">
        <f t="shared" si="571"/>
        <v>294.75495544047618</v>
      </c>
      <c r="DV111" s="32">
        <f t="shared" si="572"/>
        <v>239.76552800757574</v>
      </c>
      <c r="DW111" s="32">
        <v>52</v>
      </c>
      <c r="DX111" s="32">
        <f t="shared" si="573"/>
        <v>5367.0448505555541</v>
      </c>
      <c r="DY111" s="32">
        <f t="shared" si="574"/>
        <v>5211.2881531578951</v>
      </c>
      <c r="DZ111" s="32">
        <f t="shared" si="575"/>
        <v>5071.1071254999988</v>
      </c>
      <c r="EA111" s="32">
        <f t="shared" si="576"/>
        <v>4944.2766719047613</v>
      </c>
      <c r="EB111" s="32">
        <f t="shared" si="577"/>
        <v>4021.8733730303024</v>
      </c>
      <c r="ED111" s="15">
        <f t="shared" si="578"/>
        <v>1857.8232174999996</v>
      </c>
      <c r="EE111" s="15">
        <f t="shared" si="579"/>
        <v>1904.1245174999999</v>
      </c>
      <c r="EF111" s="15">
        <f t="shared" si="580"/>
        <v>1950.4258174999995</v>
      </c>
      <c r="EG111" s="15">
        <f t="shared" si="581"/>
        <v>1996.7271174999996</v>
      </c>
      <c r="EH111" s="15">
        <f t="shared" si="582"/>
        <v>2552.3427174999997</v>
      </c>
      <c r="EI111" s="34"/>
      <c r="EJ111" s="35">
        <f t="shared" si="583"/>
        <v>4023.6526416666661</v>
      </c>
      <c r="EK111" s="35">
        <f t="shared" si="584"/>
        <v>3196.4975095238096</v>
      </c>
      <c r="EL111" s="35"/>
      <c r="EM111" s="35"/>
      <c r="EN111" s="15">
        <f t="shared" si="395"/>
        <v>74.180575000000005</v>
      </c>
      <c r="EO111" s="15">
        <f t="shared" si="402"/>
        <v>87.145286842105264</v>
      </c>
      <c r="EP111" s="15">
        <f t="shared" si="403"/>
        <v>84.801122499999991</v>
      </c>
      <c r="EQ111" s="15">
        <f t="shared" si="404"/>
        <v>77.377935416666659</v>
      </c>
      <c r="ER111" s="15">
        <f t="shared" si="396"/>
        <v>61.471105952380952</v>
      </c>
      <c r="ES111" s="15"/>
      <c r="ET111" s="15">
        <f t="shared" si="405"/>
        <v>1335.25035</v>
      </c>
      <c r="EU111" s="15">
        <f t="shared" si="406"/>
        <v>1655.76045</v>
      </c>
      <c r="EV111" s="15">
        <f t="shared" si="407"/>
        <v>1696.0224499999999</v>
      </c>
      <c r="EW111" s="15">
        <f t="shared" si="526"/>
        <v>1857.0704499999997</v>
      </c>
      <c r="EX111" s="15">
        <f t="shared" si="527"/>
        <v>2581.7864500000001</v>
      </c>
      <c r="EY111" s="17">
        <f t="shared" si="397"/>
        <v>1335.25035</v>
      </c>
      <c r="EZ111" s="17">
        <f t="shared" si="398"/>
        <v>1396.6631499999999</v>
      </c>
      <c r="FA111" s="17">
        <f t="shared" si="399"/>
        <v>1475.1407999999999</v>
      </c>
      <c r="FB111" s="17">
        <f t="shared" si="400"/>
        <v>1695.5552499999999</v>
      </c>
      <c r="FC111" s="17">
        <f t="shared" si="401"/>
        <v>2581.7864499999996</v>
      </c>
      <c r="FE111" s="17"/>
      <c r="FF111" s="17"/>
      <c r="FG111" s="17"/>
      <c r="FH111" s="17"/>
      <c r="FI111" s="17"/>
    </row>
    <row r="112" spans="1:165">
      <c r="A112" s="48">
        <v>8</v>
      </c>
      <c r="B112" s="19" t="s">
        <v>117</v>
      </c>
      <c r="C112" s="23">
        <v>18</v>
      </c>
      <c r="D112" s="24">
        <v>19</v>
      </c>
      <c r="E112" s="24">
        <v>20</v>
      </c>
      <c r="F112" s="24">
        <v>21</v>
      </c>
      <c r="G112" s="25">
        <v>33</v>
      </c>
      <c r="H112" s="26"/>
      <c r="I112" s="26">
        <f t="shared" si="585"/>
        <v>0</v>
      </c>
      <c r="J112" s="4">
        <f t="shared" si="529"/>
        <v>0</v>
      </c>
      <c r="K112" s="4">
        <f t="shared" si="530"/>
        <v>0</v>
      </c>
      <c r="L112" s="4">
        <f t="shared" si="531"/>
        <v>0</v>
      </c>
      <c r="M112" s="4">
        <f t="shared" si="532"/>
        <v>0</v>
      </c>
      <c r="N112" s="6">
        <f t="shared" si="533"/>
        <v>0</v>
      </c>
      <c r="O112" s="12">
        <v>0</v>
      </c>
      <c r="P112" s="4">
        <f>O112*1</f>
        <v>0</v>
      </c>
      <c r="Q112" s="4">
        <f t="shared" si="388"/>
        <v>0</v>
      </c>
      <c r="R112" s="4">
        <f t="shared" si="534"/>
        <v>0</v>
      </c>
      <c r="S112" s="4">
        <f t="shared" si="535"/>
        <v>0</v>
      </c>
      <c r="T112" s="4">
        <f t="shared" si="536"/>
        <v>0</v>
      </c>
      <c r="U112" s="4">
        <f t="shared" si="537"/>
        <v>0</v>
      </c>
      <c r="V112" s="7">
        <f t="shared" si="538"/>
        <v>0</v>
      </c>
      <c r="W112" s="156">
        <v>8.1999999999999993</v>
      </c>
      <c r="X112" s="4">
        <v>4.91</v>
      </c>
      <c r="Y112" s="4">
        <f t="shared" si="539"/>
        <v>40.262</v>
      </c>
      <c r="Z112" s="156">
        <v>15</v>
      </c>
      <c r="AA112" s="4">
        <v>4.91</v>
      </c>
      <c r="AB112" s="157">
        <f t="shared" si="540"/>
        <v>73.650000000000006</v>
      </c>
      <c r="AC112" s="12"/>
      <c r="AD112" s="4"/>
      <c r="AE112" s="4" t="e">
        <f>#REF!*AC112</f>
        <v>#REF!</v>
      </c>
      <c r="AF112" s="6">
        <f t="shared" si="541"/>
        <v>0</v>
      </c>
      <c r="AG112" s="7">
        <f t="shared" si="542"/>
        <v>0</v>
      </c>
      <c r="AH112" s="156"/>
      <c r="AI112" s="4">
        <v>0</v>
      </c>
      <c r="AJ112" s="4"/>
      <c r="AK112" s="4">
        <f t="shared" si="586"/>
        <v>0</v>
      </c>
      <c r="AL112" s="4">
        <v>0</v>
      </c>
      <c r="AM112" s="4">
        <v>0</v>
      </c>
      <c r="AN112" s="6">
        <f t="shared" si="543"/>
        <v>0</v>
      </c>
      <c r="AO112" s="154">
        <v>0.27500000000000002</v>
      </c>
      <c r="AP112" s="4">
        <v>0</v>
      </c>
      <c r="AQ112" s="4">
        <v>90.9</v>
      </c>
      <c r="AR112" s="6">
        <f t="shared" si="544"/>
        <v>99.990000000000009</v>
      </c>
      <c r="AS112" s="7">
        <f t="shared" si="545"/>
        <v>24.997500000000002</v>
      </c>
      <c r="AT112" s="156">
        <v>15</v>
      </c>
      <c r="AU112" s="4">
        <v>1.62</v>
      </c>
      <c r="AV112" s="4">
        <v>4.71</v>
      </c>
      <c r="AW112" s="4">
        <f t="shared" si="546"/>
        <v>24.3</v>
      </c>
      <c r="AX112" s="6">
        <f t="shared" si="547"/>
        <v>70.650000000000006</v>
      </c>
      <c r="AY112" s="12">
        <v>65</v>
      </c>
      <c r="AZ112" s="4">
        <v>1.1200000000000001</v>
      </c>
      <c r="BA112" s="4">
        <v>74.599999999999994</v>
      </c>
      <c r="BB112" s="4">
        <v>91.8</v>
      </c>
      <c r="BC112" s="4">
        <v>118.5</v>
      </c>
      <c r="BD112" s="4">
        <v>191.2</v>
      </c>
      <c r="BE112" s="4">
        <f t="shared" si="587"/>
        <v>2.4034999999999997</v>
      </c>
      <c r="BF112" s="4">
        <f t="shared" si="548"/>
        <v>72.800000000000011</v>
      </c>
      <c r="BG112" s="6">
        <f t="shared" si="549"/>
        <v>2.64385</v>
      </c>
      <c r="BH112" s="7">
        <f t="shared" si="550"/>
        <v>156.22749999999999</v>
      </c>
      <c r="BI112" s="27"/>
      <c r="BJ112" s="28"/>
      <c r="BK112" s="29"/>
      <c r="BL112" s="30"/>
      <c r="BM112" s="31"/>
      <c r="BN112" s="28"/>
      <c r="BO112" s="29"/>
      <c r="BP112" s="30"/>
      <c r="BQ112" s="31"/>
      <c r="BR112" s="28"/>
      <c r="BS112" s="29"/>
      <c r="BT112" s="30"/>
      <c r="BU112" s="31"/>
      <c r="BV112" s="28"/>
      <c r="BW112" s="29"/>
      <c r="BX112" s="30"/>
      <c r="BY112" s="31"/>
      <c r="BZ112" s="28"/>
      <c r="CA112" s="29"/>
      <c r="CB112" s="30"/>
      <c r="CD112" s="33">
        <f t="shared" si="551"/>
        <v>124.98750000000001</v>
      </c>
      <c r="CE112" s="17">
        <f t="shared" si="552"/>
        <v>99.990000000000009</v>
      </c>
      <c r="CF112" s="17">
        <f t="shared" si="553"/>
        <v>74.992500000000007</v>
      </c>
      <c r="CG112" s="17">
        <f t="shared" si="554"/>
        <v>49.995000000000005</v>
      </c>
      <c r="CH112" s="17">
        <f t="shared" si="555"/>
        <v>24.997500000000002</v>
      </c>
      <c r="CJ112" s="17">
        <f t="shared" si="556"/>
        <v>1.3887500000000002</v>
      </c>
      <c r="CK112" s="17">
        <f t="shared" si="557"/>
        <v>1.3156578947368422</v>
      </c>
      <c r="CL112" s="17">
        <f t="shared" si="558"/>
        <v>1.2498750000000001</v>
      </c>
      <c r="CM112" s="17">
        <f t="shared" si="559"/>
        <v>1.1903571428571429</v>
      </c>
      <c r="CN112" s="17">
        <f t="shared" si="560"/>
        <v>0.75750000000000006</v>
      </c>
      <c r="CO112" s="17" t="e">
        <f>#REF!+AG112+AX112+AN112+BH112+#REF!+DP112</f>
        <v>#REF!</v>
      </c>
      <c r="CP112" s="17" t="e">
        <f>CO112*1.263</f>
        <v>#REF!</v>
      </c>
      <c r="CQ112" s="17">
        <f t="shared" si="389"/>
        <v>325.52499999999998</v>
      </c>
      <c r="CR112" s="17">
        <f t="shared" si="390"/>
        <v>348.59859999999998</v>
      </c>
      <c r="CS112" s="17">
        <f t="shared" si="391"/>
        <v>389.93880000000001</v>
      </c>
      <c r="CT112" s="17">
        <f t="shared" si="392"/>
        <v>454.11224999999996</v>
      </c>
      <c r="CU112" s="17">
        <f t="shared" si="393"/>
        <v>628.84669999999994</v>
      </c>
      <c r="CV112" s="17">
        <f t="shared" si="561"/>
        <v>737.00833239999997</v>
      </c>
      <c r="CW112" s="17">
        <f t="shared" si="394"/>
        <v>40.262</v>
      </c>
      <c r="CX112" s="17">
        <f t="shared" si="562"/>
        <v>0</v>
      </c>
      <c r="CY112" s="33"/>
      <c r="CZ112" s="33"/>
      <c r="DA112" s="17"/>
      <c r="DB112" s="17"/>
      <c r="DC112" s="17"/>
      <c r="DD112" s="15">
        <f t="shared" si="563"/>
        <v>86.477616944444435</v>
      </c>
      <c r="DE112" s="15">
        <f t="shared" si="564"/>
        <v>84.36307394736842</v>
      </c>
      <c r="DF112" s="15">
        <f t="shared" si="565"/>
        <v>82.459985249999988</v>
      </c>
      <c r="DG112" s="15">
        <f t="shared" si="566"/>
        <v>80.738143095238087</v>
      </c>
      <c r="DH112" s="15">
        <f t="shared" si="567"/>
        <v>68.215654696969693</v>
      </c>
      <c r="DI112" s="15"/>
      <c r="DJ112" s="15"/>
      <c r="DK112" s="15"/>
      <c r="DL112" s="15"/>
      <c r="DM112" s="15"/>
      <c r="DO112" s="17"/>
      <c r="DP112" s="17">
        <v>2.2999999999999998</v>
      </c>
      <c r="DQ112" s="32">
        <v>117.2</v>
      </c>
      <c r="DR112" s="32">
        <f t="shared" si="568"/>
        <v>198.89851897222218</v>
      </c>
      <c r="DS112" s="32">
        <f t="shared" si="569"/>
        <v>194.03507007894734</v>
      </c>
      <c r="DT112" s="32">
        <f t="shared" si="570"/>
        <v>189.65796607499996</v>
      </c>
      <c r="DU112" s="32">
        <f t="shared" si="571"/>
        <v>185.69772911904758</v>
      </c>
      <c r="DV112" s="32">
        <f t="shared" si="572"/>
        <v>156.89600580303028</v>
      </c>
      <c r="DW112" s="32">
        <v>21</v>
      </c>
      <c r="DX112" s="32">
        <f t="shared" si="573"/>
        <v>1816.0299558333331</v>
      </c>
      <c r="DY112" s="32">
        <f t="shared" si="574"/>
        <v>1771.6245528947368</v>
      </c>
      <c r="DZ112" s="32">
        <f t="shared" si="575"/>
        <v>1731.6596902499998</v>
      </c>
      <c r="EA112" s="32">
        <f t="shared" si="576"/>
        <v>1695.5010049999999</v>
      </c>
      <c r="EB112" s="32">
        <f t="shared" si="577"/>
        <v>1432.5287486363636</v>
      </c>
      <c r="ED112" s="15">
        <f t="shared" si="578"/>
        <v>1556.5971049999998</v>
      </c>
      <c r="EE112" s="15">
        <f t="shared" si="579"/>
        <v>1602.8984049999999</v>
      </c>
      <c r="EF112" s="15">
        <f t="shared" si="580"/>
        <v>1649.1997049999998</v>
      </c>
      <c r="EG112" s="15">
        <f t="shared" si="581"/>
        <v>1695.5010049999999</v>
      </c>
      <c r="EH112" s="15">
        <f t="shared" si="582"/>
        <v>2251.1166049999997</v>
      </c>
      <c r="EI112" s="34"/>
      <c r="EJ112" s="35">
        <f t="shared" si="583"/>
        <v>1395.7428624999998</v>
      </c>
      <c r="EK112" s="35">
        <f t="shared" si="584"/>
        <v>1159.92535</v>
      </c>
      <c r="EL112" s="35"/>
      <c r="EM112" s="35"/>
      <c r="EN112" s="15">
        <f t="shared" si="395"/>
        <v>58.346722222222226</v>
      </c>
      <c r="EO112" s="15">
        <f t="shared" si="402"/>
        <v>73.359194736842113</v>
      </c>
      <c r="EP112" s="15">
        <f t="shared" si="403"/>
        <v>71.704335</v>
      </c>
      <c r="EQ112" s="15">
        <f t="shared" si="404"/>
        <v>66.463945833333327</v>
      </c>
      <c r="ER112" s="15">
        <f t="shared" si="396"/>
        <v>55.234540476190475</v>
      </c>
      <c r="ES112" s="15"/>
      <c r="ET112" s="15">
        <f t="shared" si="405"/>
        <v>1050.241</v>
      </c>
      <c r="EU112" s="15">
        <f t="shared" si="406"/>
        <v>1393.8247000000001</v>
      </c>
      <c r="EV112" s="15">
        <f t="shared" si="407"/>
        <v>1434.0867000000001</v>
      </c>
      <c r="EW112" s="15">
        <f t="shared" si="526"/>
        <v>1595.1346999999998</v>
      </c>
      <c r="EX112" s="15">
        <f t="shared" si="527"/>
        <v>2319.8507</v>
      </c>
      <c r="EY112" s="17">
        <f t="shared" si="397"/>
        <v>1050.241</v>
      </c>
      <c r="EZ112" s="17">
        <f t="shared" si="398"/>
        <v>1113.5766000000001</v>
      </c>
      <c r="FA112" s="17">
        <f t="shared" si="399"/>
        <v>1195.1788000000001</v>
      </c>
      <c r="FB112" s="17">
        <f t="shared" si="400"/>
        <v>1420.4002499999999</v>
      </c>
      <c r="FC112" s="17">
        <f t="shared" si="401"/>
        <v>2319.8507</v>
      </c>
      <c r="FE112" s="17"/>
      <c r="FF112" s="17"/>
      <c r="FG112" s="17"/>
      <c r="FH112" s="17"/>
      <c r="FI112" s="17"/>
    </row>
    <row r="113" spans="1:170">
      <c r="A113" s="48">
        <v>9</v>
      </c>
      <c r="B113" s="19" t="s">
        <v>118</v>
      </c>
      <c r="C113" s="23">
        <v>18</v>
      </c>
      <c r="D113" s="24">
        <v>19</v>
      </c>
      <c r="E113" s="24">
        <v>20</v>
      </c>
      <c r="F113" s="24">
        <v>21</v>
      </c>
      <c r="G113" s="25">
        <v>33</v>
      </c>
      <c r="H113" s="26"/>
      <c r="I113" s="26">
        <f t="shared" si="585"/>
        <v>0</v>
      </c>
      <c r="J113" s="4">
        <f t="shared" si="529"/>
        <v>0</v>
      </c>
      <c r="K113" s="4">
        <f t="shared" si="530"/>
        <v>0</v>
      </c>
      <c r="L113" s="4">
        <f t="shared" si="531"/>
        <v>0</v>
      </c>
      <c r="M113" s="4">
        <f t="shared" si="532"/>
        <v>0</v>
      </c>
      <c r="N113" s="6">
        <f t="shared" si="533"/>
        <v>0</v>
      </c>
      <c r="O113" s="12">
        <v>0</v>
      </c>
      <c r="P113" s="4">
        <f>O113*1</f>
        <v>0</v>
      </c>
      <c r="Q113" s="4">
        <f t="shared" si="388"/>
        <v>0</v>
      </c>
      <c r="R113" s="4">
        <f t="shared" si="534"/>
        <v>0</v>
      </c>
      <c r="S113" s="4">
        <f t="shared" si="535"/>
        <v>0</v>
      </c>
      <c r="T113" s="4">
        <f t="shared" si="536"/>
        <v>0</v>
      </c>
      <c r="U113" s="4">
        <f t="shared" si="537"/>
        <v>0</v>
      </c>
      <c r="V113" s="7">
        <f t="shared" si="538"/>
        <v>0</v>
      </c>
      <c r="W113" s="156">
        <v>8.1999999999999993</v>
      </c>
      <c r="X113" s="4">
        <v>4.91</v>
      </c>
      <c r="Y113" s="4">
        <f t="shared" si="539"/>
        <v>40.262</v>
      </c>
      <c r="Z113" s="156">
        <v>15</v>
      </c>
      <c r="AA113" s="4">
        <v>4.91</v>
      </c>
      <c r="AB113" s="157">
        <f t="shared" si="540"/>
        <v>73.650000000000006</v>
      </c>
      <c r="AC113" s="12">
        <v>9.1</v>
      </c>
      <c r="AD113" s="4">
        <v>44.08</v>
      </c>
      <c r="AE113" s="4" t="e">
        <f>#REF!*AC113</f>
        <v>#REF!</v>
      </c>
      <c r="AF113" s="6">
        <f t="shared" si="541"/>
        <v>50.691999999999993</v>
      </c>
      <c r="AG113" s="7">
        <f t="shared" si="542"/>
        <v>401.12799999999999</v>
      </c>
      <c r="AH113" s="156">
        <v>9.1</v>
      </c>
      <c r="AI113" s="4">
        <v>0</v>
      </c>
      <c r="AJ113" s="4">
        <v>18.3</v>
      </c>
      <c r="AK113" s="4">
        <f t="shared" si="586"/>
        <v>0</v>
      </c>
      <c r="AL113" s="4">
        <v>0</v>
      </c>
      <c r="AM113" s="4">
        <v>0</v>
      </c>
      <c r="AN113" s="6">
        <f t="shared" si="543"/>
        <v>166.53</v>
      </c>
      <c r="AO113" s="12">
        <v>0</v>
      </c>
      <c r="AP113" s="4">
        <v>0</v>
      </c>
      <c r="AQ113" s="4">
        <f>AP113*1.193</f>
        <v>0</v>
      </c>
      <c r="AR113" s="6">
        <f t="shared" si="544"/>
        <v>0</v>
      </c>
      <c r="AS113" s="7">
        <f t="shared" si="545"/>
        <v>0</v>
      </c>
      <c r="AT113" s="156">
        <v>15</v>
      </c>
      <c r="AU113" s="4">
        <v>1.62</v>
      </c>
      <c r="AV113" s="4">
        <v>4.71</v>
      </c>
      <c r="AW113" s="4">
        <f t="shared" si="546"/>
        <v>24.3</v>
      </c>
      <c r="AX113" s="6">
        <f t="shared" si="547"/>
        <v>70.650000000000006</v>
      </c>
      <c r="AY113" s="12">
        <v>60.1</v>
      </c>
      <c r="AZ113" s="4">
        <v>1.1200000000000001</v>
      </c>
      <c r="BA113" s="4">
        <v>68.900000000000006</v>
      </c>
      <c r="BB113" s="4">
        <v>74.900000000000006</v>
      </c>
      <c r="BC113" s="4">
        <v>109.5</v>
      </c>
      <c r="BD113" s="4">
        <v>176.7</v>
      </c>
      <c r="BE113" s="4">
        <f t="shared" si="587"/>
        <v>2.4034999999999997</v>
      </c>
      <c r="BF113" s="4">
        <f t="shared" si="548"/>
        <v>67.312000000000012</v>
      </c>
      <c r="BG113" s="6">
        <f t="shared" si="549"/>
        <v>2.64385</v>
      </c>
      <c r="BH113" s="7">
        <f t="shared" si="550"/>
        <v>144.45034999999999</v>
      </c>
      <c r="BI113" s="27"/>
      <c r="BJ113" s="28"/>
      <c r="BK113" s="29"/>
      <c r="BL113" s="30"/>
      <c r="BM113" s="31"/>
      <c r="BN113" s="28"/>
      <c r="BO113" s="29"/>
      <c r="BP113" s="30"/>
      <c r="BQ113" s="31"/>
      <c r="BR113" s="28"/>
      <c r="BS113" s="29"/>
      <c r="BT113" s="30"/>
      <c r="BU113" s="31"/>
      <c r="BV113" s="28"/>
      <c r="BW113" s="29"/>
      <c r="BX113" s="30"/>
      <c r="BY113" s="31"/>
      <c r="BZ113" s="28"/>
      <c r="CA113" s="29"/>
      <c r="CB113" s="30"/>
      <c r="CD113" s="33">
        <f t="shared" si="551"/>
        <v>0</v>
      </c>
      <c r="CE113" s="17">
        <f t="shared" si="552"/>
        <v>0</v>
      </c>
      <c r="CF113" s="17">
        <f t="shared" si="553"/>
        <v>0</v>
      </c>
      <c r="CG113" s="17">
        <f t="shared" si="554"/>
        <v>0</v>
      </c>
      <c r="CH113" s="17">
        <f t="shared" si="555"/>
        <v>0</v>
      </c>
      <c r="CJ113" s="17">
        <f t="shared" si="556"/>
        <v>0</v>
      </c>
      <c r="CK113" s="17">
        <f t="shared" si="557"/>
        <v>0</v>
      </c>
      <c r="CL113" s="17">
        <f t="shared" si="558"/>
        <v>0</v>
      </c>
      <c r="CM113" s="17">
        <f t="shared" si="559"/>
        <v>0</v>
      </c>
      <c r="CN113" s="17">
        <f t="shared" si="560"/>
        <v>0</v>
      </c>
      <c r="CO113" s="17" t="e">
        <f>#REF!+AG113+AX113+AN113+BH113+#REF!+DP113</f>
        <v>#REF!</v>
      </c>
      <c r="CP113" s="17" t="e">
        <f>CO113*1.258</f>
        <v>#REF!</v>
      </c>
      <c r="CQ113" s="17">
        <f t="shared" si="389"/>
        <v>856.40834999999993</v>
      </c>
      <c r="CR113" s="17">
        <f t="shared" si="390"/>
        <v>877.55914999999993</v>
      </c>
      <c r="CS113" s="17">
        <f t="shared" si="391"/>
        <v>891.98014999999998</v>
      </c>
      <c r="CT113" s="17">
        <f t="shared" si="392"/>
        <v>975.1412499999999</v>
      </c>
      <c r="CU113" s="17">
        <f t="shared" si="393"/>
        <v>1136.6564499999999</v>
      </c>
      <c r="CV113" s="17">
        <f t="shared" si="561"/>
        <v>1357.1678013000001</v>
      </c>
      <c r="CW113" s="17">
        <f t="shared" si="394"/>
        <v>40.262</v>
      </c>
      <c r="CX113" s="17">
        <f t="shared" si="562"/>
        <v>0</v>
      </c>
      <c r="CY113" s="33"/>
      <c r="CZ113" s="33"/>
      <c r="DA113" s="17"/>
      <c r="DB113" s="17"/>
      <c r="DC113" s="17"/>
      <c r="DD113" s="15">
        <f t="shared" si="563"/>
        <v>118.92101763888887</v>
      </c>
      <c r="DE113" s="15">
        <f t="shared" si="564"/>
        <v>115.09892723684209</v>
      </c>
      <c r="DF113" s="15">
        <f t="shared" si="565"/>
        <v>111.65904587499998</v>
      </c>
      <c r="DG113" s="15">
        <f t="shared" si="566"/>
        <v>108.54677226190476</v>
      </c>
      <c r="DH113" s="15">
        <f t="shared" si="567"/>
        <v>85.912055075757578</v>
      </c>
      <c r="DI113" s="15"/>
      <c r="DJ113" s="15"/>
      <c r="DK113" s="15"/>
      <c r="DL113" s="15"/>
      <c r="DM113" s="15"/>
      <c r="DO113" s="17"/>
      <c r="DP113" s="17">
        <v>4.7</v>
      </c>
      <c r="DQ113" s="32">
        <v>119.4</v>
      </c>
      <c r="DR113" s="32">
        <f t="shared" si="568"/>
        <v>558.9287829027777</v>
      </c>
      <c r="DS113" s="32">
        <f t="shared" si="569"/>
        <v>540.9649580131578</v>
      </c>
      <c r="DT113" s="32">
        <f t="shared" si="570"/>
        <v>524.79751561249986</v>
      </c>
      <c r="DU113" s="32">
        <f t="shared" si="571"/>
        <v>510.16982963095239</v>
      </c>
      <c r="DV113" s="32">
        <f t="shared" si="572"/>
        <v>403.78665885606063</v>
      </c>
      <c r="DW113" s="32">
        <v>80</v>
      </c>
      <c r="DX113" s="32">
        <f t="shared" si="573"/>
        <v>9513.6814111111089</v>
      </c>
      <c r="DY113" s="32">
        <f t="shared" si="574"/>
        <v>9207.914178947367</v>
      </c>
      <c r="DZ113" s="32">
        <f t="shared" si="575"/>
        <v>8932.7236699999976</v>
      </c>
      <c r="EA113" s="32">
        <f t="shared" si="576"/>
        <v>8683.7417809523813</v>
      </c>
      <c r="EB113" s="32">
        <f t="shared" si="577"/>
        <v>6872.9644060606061</v>
      </c>
      <c r="ED113" s="15">
        <f t="shared" si="578"/>
        <v>2140.5783174999997</v>
      </c>
      <c r="EE113" s="15">
        <f t="shared" si="579"/>
        <v>2186.8796174999998</v>
      </c>
      <c r="EF113" s="15">
        <f t="shared" si="580"/>
        <v>2233.1809174999994</v>
      </c>
      <c r="EG113" s="15">
        <f t="shared" si="581"/>
        <v>2279.4822174999999</v>
      </c>
      <c r="EH113" s="15">
        <f t="shared" si="582"/>
        <v>2835.0978175</v>
      </c>
      <c r="EI113" s="34"/>
      <c r="EJ113" s="35">
        <f t="shared" si="583"/>
        <v>7009.814833333332</v>
      </c>
      <c r="EK113" s="35">
        <f t="shared" si="584"/>
        <v>5386.0199047619053</v>
      </c>
      <c r="EL113" s="35"/>
      <c r="EM113" s="35"/>
      <c r="EN113" s="15">
        <f t="shared" si="395"/>
        <v>87.840241666666657</v>
      </c>
      <c r="EO113" s="15">
        <f t="shared" si="402"/>
        <v>100.08602368421052</v>
      </c>
      <c r="EP113" s="15">
        <f t="shared" si="403"/>
        <v>97.094822499999992</v>
      </c>
      <c r="EQ113" s="15">
        <f t="shared" si="404"/>
        <v>87.622685416666656</v>
      </c>
      <c r="ER113" s="15">
        <f t="shared" si="396"/>
        <v>67.325248809523814</v>
      </c>
      <c r="ES113" s="15"/>
      <c r="ET113" s="15">
        <f t="shared" si="405"/>
        <v>1581.1243499999998</v>
      </c>
      <c r="EU113" s="15">
        <f t="shared" si="406"/>
        <v>1901.6344499999998</v>
      </c>
      <c r="EV113" s="15">
        <f t="shared" si="407"/>
        <v>1941.8964499999997</v>
      </c>
      <c r="EW113" s="15">
        <f t="shared" si="526"/>
        <v>2102.94445</v>
      </c>
      <c r="EX113" s="15">
        <f t="shared" si="527"/>
        <v>2827.6604500000003</v>
      </c>
      <c r="EY113" s="17">
        <f t="shared" si="397"/>
        <v>1581.1243499999998</v>
      </c>
      <c r="EZ113" s="17">
        <f t="shared" si="398"/>
        <v>1642.5371500000001</v>
      </c>
      <c r="FA113" s="17">
        <f t="shared" si="399"/>
        <v>1697.2201500000001</v>
      </c>
      <c r="FB113" s="17">
        <f t="shared" si="400"/>
        <v>1941.4292499999999</v>
      </c>
      <c r="FC113" s="17">
        <f t="shared" si="401"/>
        <v>2827.6604499999999</v>
      </c>
      <c r="FE113" s="17"/>
      <c r="FF113" s="17"/>
      <c r="FG113" s="17"/>
      <c r="FH113" s="17"/>
      <c r="FI113" s="17"/>
    </row>
    <row r="114" spans="1:170">
      <c r="A114" s="48">
        <v>10</v>
      </c>
      <c r="B114" s="19" t="s">
        <v>119</v>
      </c>
      <c r="C114" s="23">
        <v>18</v>
      </c>
      <c r="D114" s="24">
        <v>19</v>
      </c>
      <c r="E114" s="24">
        <v>20</v>
      </c>
      <c r="F114" s="24">
        <v>21</v>
      </c>
      <c r="G114" s="25">
        <v>33</v>
      </c>
      <c r="H114" s="26"/>
      <c r="I114" s="26">
        <f t="shared" si="585"/>
        <v>0</v>
      </c>
      <c r="J114" s="4">
        <f t="shared" si="529"/>
        <v>0</v>
      </c>
      <c r="K114" s="4">
        <f t="shared" si="530"/>
        <v>0</v>
      </c>
      <c r="L114" s="4">
        <f t="shared" si="531"/>
        <v>0</v>
      </c>
      <c r="M114" s="4">
        <f t="shared" si="532"/>
        <v>0</v>
      </c>
      <c r="N114" s="6">
        <f t="shared" si="533"/>
        <v>0</v>
      </c>
      <c r="O114" s="154">
        <v>1.2999999999999999E-2</v>
      </c>
      <c r="P114" s="4">
        <v>0</v>
      </c>
      <c r="Q114" s="4">
        <f t="shared" si="388"/>
        <v>0</v>
      </c>
      <c r="R114" s="4">
        <f t="shared" si="534"/>
        <v>0</v>
      </c>
      <c r="S114" s="4">
        <f t="shared" si="535"/>
        <v>0</v>
      </c>
      <c r="T114" s="4">
        <f t="shared" si="536"/>
        <v>0</v>
      </c>
      <c r="U114" s="4">
        <f t="shared" si="537"/>
        <v>0</v>
      </c>
      <c r="V114" s="7">
        <f t="shared" si="538"/>
        <v>0</v>
      </c>
      <c r="W114" s="156">
        <v>8.1999999999999993</v>
      </c>
      <c r="X114" s="4">
        <v>4.91</v>
      </c>
      <c r="Y114" s="4">
        <f t="shared" si="539"/>
        <v>40.262</v>
      </c>
      <c r="Z114" s="156">
        <v>15</v>
      </c>
      <c r="AA114" s="4">
        <v>4.91</v>
      </c>
      <c r="AB114" s="157">
        <f t="shared" si="540"/>
        <v>73.650000000000006</v>
      </c>
      <c r="AC114" s="12">
        <v>7.3</v>
      </c>
      <c r="AD114" s="4">
        <v>44.08</v>
      </c>
      <c r="AE114" s="4" t="e">
        <f>#REF!*AC114</f>
        <v>#REF!</v>
      </c>
      <c r="AF114" s="6">
        <f t="shared" si="541"/>
        <v>50.691999999999993</v>
      </c>
      <c r="AG114" s="7">
        <f t="shared" si="542"/>
        <v>321.78399999999999</v>
      </c>
      <c r="AH114" s="156"/>
      <c r="AI114" s="4">
        <v>0</v>
      </c>
      <c r="AJ114" s="4"/>
      <c r="AK114" s="4">
        <f t="shared" si="586"/>
        <v>0</v>
      </c>
      <c r="AL114" s="4">
        <v>0</v>
      </c>
      <c r="AM114" s="4">
        <v>0</v>
      </c>
      <c r="AN114" s="6">
        <f t="shared" si="543"/>
        <v>0</v>
      </c>
      <c r="AO114" s="12">
        <v>0</v>
      </c>
      <c r="AP114" s="4">
        <v>0</v>
      </c>
      <c r="AQ114" s="4">
        <f>AP114*1.193</f>
        <v>0</v>
      </c>
      <c r="AR114" s="6">
        <f t="shared" si="544"/>
        <v>0</v>
      </c>
      <c r="AS114" s="7">
        <f t="shared" si="545"/>
        <v>0</v>
      </c>
      <c r="AT114" s="156">
        <v>15</v>
      </c>
      <c r="AU114" s="4">
        <v>1.62</v>
      </c>
      <c r="AV114" s="4">
        <v>4.71</v>
      </c>
      <c r="AW114" s="4">
        <f t="shared" si="546"/>
        <v>24.3</v>
      </c>
      <c r="AX114" s="6">
        <f t="shared" si="547"/>
        <v>70.650000000000006</v>
      </c>
      <c r="AY114" s="12">
        <v>60.1</v>
      </c>
      <c r="AZ114" s="4">
        <v>1.1200000000000001</v>
      </c>
      <c r="BA114" s="4">
        <v>68.900000000000006</v>
      </c>
      <c r="BB114" s="4">
        <v>84.8</v>
      </c>
      <c r="BC114" s="4">
        <v>109.5</v>
      </c>
      <c r="BD114" s="4">
        <v>176.7</v>
      </c>
      <c r="BE114" s="4">
        <f t="shared" si="587"/>
        <v>2.4034999999999997</v>
      </c>
      <c r="BF114" s="4">
        <f t="shared" si="548"/>
        <v>67.312000000000012</v>
      </c>
      <c r="BG114" s="6">
        <f t="shared" si="549"/>
        <v>2.64385</v>
      </c>
      <c r="BH114" s="7">
        <f t="shared" si="550"/>
        <v>144.45034999999999</v>
      </c>
      <c r="BI114" s="27"/>
      <c r="BJ114" s="28"/>
      <c r="BK114" s="29"/>
      <c r="BL114" s="30"/>
      <c r="BM114" s="31"/>
      <c r="BN114" s="28"/>
      <c r="BO114" s="29"/>
      <c r="BP114" s="30"/>
      <c r="BQ114" s="31"/>
      <c r="BR114" s="28"/>
      <c r="BS114" s="29"/>
      <c r="BT114" s="30"/>
      <c r="BU114" s="31"/>
      <c r="BV114" s="28"/>
      <c r="BW114" s="29"/>
      <c r="BX114" s="30"/>
      <c r="BY114" s="31"/>
      <c r="BZ114" s="28"/>
      <c r="CA114" s="29"/>
      <c r="CB114" s="30"/>
      <c r="CD114" s="33">
        <f t="shared" si="551"/>
        <v>0</v>
      </c>
      <c r="CE114" s="17">
        <f t="shared" si="552"/>
        <v>0</v>
      </c>
      <c r="CF114" s="17">
        <f t="shared" si="553"/>
        <v>0</v>
      </c>
      <c r="CG114" s="17">
        <f t="shared" si="554"/>
        <v>0</v>
      </c>
      <c r="CH114" s="17">
        <f t="shared" si="555"/>
        <v>0</v>
      </c>
      <c r="CJ114" s="17">
        <f t="shared" si="556"/>
        <v>0</v>
      </c>
      <c r="CK114" s="17">
        <f t="shared" si="557"/>
        <v>0</v>
      </c>
      <c r="CL114" s="17">
        <f t="shared" si="558"/>
        <v>0</v>
      </c>
      <c r="CM114" s="17">
        <f t="shared" si="559"/>
        <v>0</v>
      </c>
      <c r="CN114" s="17">
        <f t="shared" si="560"/>
        <v>0</v>
      </c>
      <c r="CO114" s="17" t="e">
        <f>#REF!+AG114+AX114+AN114+BH114+#REF!+DP114</f>
        <v>#REF!</v>
      </c>
      <c r="CP114" s="17" t="e">
        <f>CO114*1.259</f>
        <v>#REF!</v>
      </c>
      <c r="CQ114" s="17">
        <f t="shared" si="389"/>
        <v>610.5343499999999</v>
      </c>
      <c r="CR114" s="17">
        <f t="shared" si="390"/>
        <v>631.68514999999991</v>
      </c>
      <c r="CS114" s="17">
        <f t="shared" si="391"/>
        <v>669.90079999999989</v>
      </c>
      <c r="CT114" s="17">
        <f t="shared" si="392"/>
        <v>729.26724999999988</v>
      </c>
      <c r="CU114" s="17">
        <f t="shared" si="393"/>
        <v>890.78244999999981</v>
      </c>
      <c r="CV114" s="17">
        <f t="shared" si="561"/>
        <v>1061.8126803999999</v>
      </c>
      <c r="CW114" s="17">
        <f t="shared" si="394"/>
        <v>40.262</v>
      </c>
      <c r="CX114" s="17">
        <f t="shared" si="562"/>
        <v>0</v>
      </c>
      <c r="CY114" s="33"/>
      <c r="CZ114" s="33"/>
      <c r="DA114" s="17"/>
      <c r="DB114" s="17"/>
      <c r="DC114" s="17"/>
      <c r="DD114" s="15">
        <f t="shared" si="563"/>
        <v>103.2124009722222</v>
      </c>
      <c r="DE114" s="15">
        <f t="shared" si="564"/>
        <v>100.21707986842105</v>
      </c>
      <c r="DF114" s="15">
        <f t="shared" si="565"/>
        <v>97.521290874999977</v>
      </c>
      <c r="DG114" s="15">
        <f t="shared" si="566"/>
        <v>95.082243690476176</v>
      </c>
      <c r="DH114" s="15">
        <f t="shared" si="567"/>
        <v>77.343718712121202</v>
      </c>
      <c r="DI114" s="15"/>
      <c r="DJ114" s="15"/>
      <c r="DK114" s="15"/>
      <c r="DL114" s="15"/>
      <c r="DM114" s="15"/>
      <c r="DO114" s="17"/>
      <c r="DP114" s="17">
        <v>2.8</v>
      </c>
      <c r="DQ114" s="32">
        <v>119.2</v>
      </c>
      <c r="DR114" s="32">
        <f t="shared" si="568"/>
        <v>288.99472272222215</v>
      </c>
      <c r="DS114" s="32">
        <f t="shared" si="569"/>
        <v>280.60782363157892</v>
      </c>
      <c r="DT114" s="32">
        <f t="shared" si="570"/>
        <v>273.05961444999991</v>
      </c>
      <c r="DU114" s="32">
        <f t="shared" si="571"/>
        <v>266.23028233333326</v>
      </c>
      <c r="DV114" s="32">
        <f t="shared" si="572"/>
        <v>216.56241239393935</v>
      </c>
      <c r="DW114" s="32">
        <v>77</v>
      </c>
      <c r="DX114" s="32">
        <f t="shared" si="573"/>
        <v>7947.3548748611092</v>
      </c>
      <c r="DY114" s="32">
        <f t="shared" si="574"/>
        <v>7716.7151498684207</v>
      </c>
      <c r="DZ114" s="32">
        <f t="shared" si="575"/>
        <v>7509.1393973749982</v>
      </c>
      <c r="EA114" s="32">
        <f t="shared" si="576"/>
        <v>7321.3327641666656</v>
      </c>
      <c r="EB114" s="32">
        <f t="shared" si="577"/>
        <v>5955.4663408333327</v>
      </c>
      <c r="ED114" s="15">
        <f t="shared" si="578"/>
        <v>1857.8232174999996</v>
      </c>
      <c r="EE114" s="15">
        <f t="shared" si="579"/>
        <v>1904.1245174999999</v>
      </c>
      <c r="EF114" s="15">
        <f t="shared" si="580"/>
        <v>1950.4258174999995</v>
      </c>
      <c r="EG114" s="15">
        <f t="shared" si="581"/>
        <v>1996.7271174999996</v>
      </c>
      <c r="EH114" s="15">
        <f t="shared" si="582"/>
        <v>2552.3427174999997</v>
      </c>
      <c r="EI114" s="34"/>
      <c r="EJ114" s="35">
        <f t="shared" si="583"/>
        <v>5958.1010270833331</v>
      </c>
      <c r="EK114" s="35">
        <f t="shared" si="584"/>
        <v>4733.2751583333329</v>
      </c>
      <c r="EL114" s="35"/>
      <c r="EM114" s="35"/>
      <c r="EN114" s="15">
        <f t="shared" si="395"/>
        <v>74.180575000000005</v>
      </c>
      <c r="EO114" s="15">
        <f t="shared" si="402"/>
        <v>87.145286842105264</v>
      </c>
      <c r="EP114" s="15">
        <f t="shared" si="403"/>
        <v>84.801122499999991</v>
      </c>
      <c r="EQ114" s="15">
        <f t="shared" si="404"/>
        <v>77.377935416666659</v>
      </c>
      <c r="ER114" s="15">
        <f t="shared" si="396"/>
        <v>61.471105952380952</v>
      </c>
      <c r="ES114" s="15"/>
      <c r="ET114" s="15">
        <f t="shared" si="405"/>
        <v>1335.25035</v>
      </c>
      <c r="EU114" s="15">
        <f t="shared" si="406"/>
        <v>1655.76045</v>
      </c>
      <c r="EV114" s="15">
        <f t="shared" si="407"/>
        <v>1696.0224499999999</v>
      </c>
      <c r="EW114" s="15">
        <f t="shared" si="526"/>
        <v>1857.0704499999997</v>
      </c>
      <c r="EX114" s="15">
        <f t="shared" si="527"/>
        <v>2581.7864500000001</v>
      </c>
      <c r="EY114" s="17">
        <f t="shared" si="397"/>
        <v>1335.25035</v>
      </c>
      <c r="EZ114" s="17">
        <f t="shared" si="398"/>
        <v>1396.6631499999999</v>
      </c>
      <c r="FA114" s="17">
        <f t="shared" si="399"/>
        <v>1475.1407999999999</v>
      </c>
      <c r="FB114" s="17">
        <f t="shared" si="400"/>
        <v>1695.5552499999999</v>
      </c>
      <c r="FC114" s="17">
        <f t="shared" si="401"/>
        <v>2581.7864499999996</v>
      </c>
      <c r="FE114" s="17"/>
      <c r="FF114" s="17"/>
      <c r="FG114" s="17"/>
      <c r="FH114" s="17"/>
      <c r="FI114" s="17"/>
    </row>
    <row r="115" spans="1:170">
      <c r="A115" s="48">
        <v>11</v>
      </c>
      <c r="B115" s="19" t="s">
        <v>120</v>
      </c>
      <c r="C115" s="23">
        <v>18</v>
      </c>
      <c r="D115" s="24">
        <v>19</v>
      </c>
      <c r="E115" s="24">
        <v>20</v>
      </c>
      <c r="F115" s="24">
        <v>21</v>
      </c>
      <c r="G115" s="25">
        <v>33</v>
      </c>
      <c r="H115" s="26">
        <v>11.56</v>
      </c>
      <c r="I115" s="26">
        <f t="shared" si="585"/>
        <v>12.716000000000001</v>
      </c>
      <c r="J115" s="4">
        <f t="shared" si="529"/>
        <v>228.88800000000003</v>
      </c>
      <c r="K115" s="4">
        <f t="shared" si="530"/>
        <v>241.60400000000001</v>
      </c>
      <c r="L115" s="4">
        <f t="shared" si="531"/>
        <v>254.32000000000002</v>
      </c>
      <c r="M115" s="4">
        <f t="shared" si="532"/>
        <v>267.036</v>
      </c>
      <c r="N115" s="6">
        <f t="shared" si="533"/>
        <v>419.62800000000004</v>
      </c>
      <c r="O115" s="154">
        <v>1.2999999999999999E-2</v>
      </c>
      <c r="P115" s="4">
        <v>1720.44</v>
      </c>
      <c r="Q115" s="4">
        <f t="shared" si="388"/>
        <v>1961.3016</v>
      </c>
      <c r="R115" s="4">
        <f t="shared" si="534"/>
        <v>402.58296000000001</v>
      </c>
      <c r="S115" s="4">
        <f t="shared" si="535"/>
        <v>424.94867999999997</v>
      </c>
      <c r="T115" s="4">
        <f t="shared" si="536"/>
        <v>447.31439999999998</v>
      </c>
      <c r="U115" s="4">
        <f t="shared" si="537"/>
        <v>469.68011999999999</v>
      </c>
      <c r="V115" s="7">
        <f t="shared" si="538"/>
        <v>738.06876</v>
      </c>
      <c r="W115" s="156">
        <v>8.1999999999999993</v>
      </c>
      <c r="X115" s="4">
        <v>4.91</v>
      </c>
      <c r="Y115" s="4">
        <f t="shared" si="539"/>
        <v>40.262</v>
      </c>
      <c r="Z115" s="156">
        <v>15</v>
      </c>
      <c r="AA115" s="4">
        <v>4.91</v>
      </c>
      <c r="AB115" s="157">
        <f t="shared" si="540"/>
        <v>73.650000000000006</v>
      </c>
      <c r="AC115" s="12">
        <v>9.1</v>
      </c>
      <c r="AD115" s="4">
        <v>44.08</v>
      </c>
      <c r="AE115" s="4" t="e">
        <f>#REF!*AC115</f>
        <v>#REF!</v>
      </c>
      <c r="AF115" s="6">
        <f t="shared" si="541"/>
        <v>50.691999999999993</v>
      </c>
      <c r="AG115" s="7">
        <f t="shared" si="542"/>
        <v>401.12799999999999</v>
      </c>
      <c r="AH115" s="156">
        <v>9.1</v>
      </c>
      <c r="AI115" s="4">
        <v>10.23</v>
      </c>
      <c r="AJ115" s="4">
        <v>19.8</v>
      </c>
      <c r="AK115" s="4">
        <f t="shared" si="586"/>
        <v>93.093000000000004</v>
      </c>
      <c r="AL115" s="4">
        <v>0</v>
      </c>
      <c r="AM115" s="4">
        <v>0</v>
      </c>
      <c r="AN115" s="6">
        <f t="shared" si="543"/>
        <v>180.18</v>
      </c>
      <c r="AO115" s="159">
        <v>0.2666</v>
      </c>
      <c r="AP115" s="4">
        <v>125.87</v>
      </c>
      <c r="AQ115" s="4">
        <v>225.72</v>
      </c>
      <c r="AR115" s="6">
        <f t="shared" si="544"/>
        <v>248.29200000000003</v>
      </c>
      <c r="AS115" s="7">
        <f t="shared" si="545"/>
        <v>60.176952</v>
      </c>
      <c r="AT115" s="156">
        <v>15</v>
      </c>
      <c r="AU115" s="4">
        <v>1.62</v>
      </c>
      <c r="AV115" s="4">
        <v>4.71</v>
      </c>
      <c r="AW115" s="4">
        <f t="shared" si="546"/>
        <v>24.3</v>
      </c>
      <c r="AX115" s="6">
        <f t="shared" si="547"/>
        <v>70.650000000000006</v>
      </c>
      <c r="AY115" s="12">
        <v>65</v>
      </c>
      <c r="AZ115" s="4">
        <v>1.1200000000000001</v>
      </c>
      <c r="BA115" s="4">
        <v>74.599999999999994</v>
      </c>
      <c r="BB115" s="4">
        <v>84.8</v>
      </c>
      <c r="BC115" s="4">
        <v>96.8</v>
      </c>
      <c r="BD115" s="4">
        <v>156.1</v>
      </c>
      <c r="BE115" s="4">
        <v>3.43</v>
      </c>
      <c r="BF115" s="4">
        <f t="shared" si="548"/>
        <v>72.800000000000011</v>
      </c>
      <c r="BG115" s="6">
        <f t="shared" si="549"/>
        <v>3.7730000000000006</v>
      </c>
      <c r="BH115" s="7">
        <f t="shared" si="550"/>
        <v>222.95000000000002</v>
      </c>
      <c r="BI115" s="27"/>
      <c r="BJ115" s="28"/>
      <c r="BK115" s="29"/>
      <c r="BL115" s="30"/>
      <c r="BM115" s="31"/>
      <c r="BN115" s="28"/>
      <c r="BO115" s="29"/>
      <c r="BP115" s="30"/>
      <c r="BQ115" s="31"/>
      <c r="BR115" s="28"/>
      <c r="BS115" s="29"/>
      <c r="BT115" s="30"/>
      <c r="BU115" s="31"/>
      <c r="BV115" s="28"/>
      <c r="BW115" s="29"/>
      <c r="BX115" s="30"/>
      <c r="BY115" s="31"/>
      <c r="BZ115" s="28"/>
      <c r="CA115" s="29"/>
      <c r="CB115" s="30"/>
      <c r="CD115" s="33">
        <f t="shared" si="551"/>
        <v>300.88476000000003</v>
      </c>
      <c r="CE115" s="17">
        <f t="shared" si="552"/>
        <v>240.707808</v>
      </c>
      <c r="CF115" s="17">
        <f t="shared" si="553"/>
        <v>180.530856</v>
      </c>
      <c r="CG115" s="17">
        <f t="shared" si="554"/>
        <v>120.353904</v>
      </c>
      <c r="CH115" s="17">
        <f t="shared" si="555"/>
        <v>60.176952</v>
      </c>
      <c r="CJ115" s="17">
        <f t="shared" si="556"/>
        <v>3.3431640000000002</v>
      </c>
      <c r="CK115" s="17">
        <f t="shared" si="557"/>
        <v>3.167208</v>
      </c>
      <c r="CL115" s="17">
        <f t="shared" si="558"/>
        <v>3.0088476000000002</v>
      </c>
      <c r="CM115" s="17">
        <f t="shared" si="559"/>
        <v>2.8655691428571428</v>
      </c>
      <c r="CN115" s="17">
        <f t="shared" si="560"/>
        <v>1.8235440000000001</v>
      </c>
      <c r="CO115" s="17" t="e">
        <f>#REF!+AG115+AX115+AN115+BH115+#REF!+DP115</f>
        <v>#REF!</v>
      </c>
      <c r="CP115" s="17" t="e">
        <f>CO115*1.291</f>
        <v>#REF!</v>
      </c>
      <c r="CQ115" s="17">
        <f t="shared" si="389"/>
        <v>1008.7349520000001</v>
      </c>
      <c r="CR115" s="17">
        <f t="shared" si="390"/>
        <v>1041.6629520000001</v>
      </c>
      <c r="CS115" s="17">
        <f t="shared" si="391"/>
        <v>1076.648952</v>
      </c>
      <c r="CT115" s="17">
        <f t="shared" si="392"/>
        <v>1117.8089520000001</v>
      </c>
      <c r="CU115" s="17">
        <f t="shared" si="393"/>
        <v>1321.207952</v>
      </c>
      <c r="CV115" s="17">
        <f t="shared" si="561"/>
        <v>1596.019206016</v>
      </c>
      <c r="CW115" s="17">
        <f t="shared" si="394"/>
        <v>40.262</v>
      </c>
      <c r="CX115" s="17">
        <f t="shared" si="562"/>
        <v>22.36572</v>
      </c>
      <c r="CY115" s="33"/>
      <c r="CZ115" s="33"/>
      <c r="DA115" s="17"/>
      <c r="DB115" s="17"/>
      <c r="DC115" s="17"/>
      <c r="DD115" s="15">
        <f t="shared" si="563"/>
        <v>130.71180804444444</v>
      </c>
      <c r="DE115" s="15">
        <f t="shared" si="564"/>
        <v>126.26914972631577</v>
      </c>
      <c r="DF115" s="15">
        <f t="shared" si="565"/>
        <v>122.27075723999999</v>
      </c>
      <c r="DG115" s="15">
        <f t="shared" si="566"/>
        <v>118.65316403809524</v>
      </c>
      <c r="DH115" s="15">
        <f t="shared" si="567"/>
        <v>92.343395296969689</v>
      </c>
      <c r="DI115" s="15"/>
      <c r="DJ115" s="15"/>
      <c r="DK115" s="15"/>
      <c r="DL115" s="15"/>
      <c r="DM115" s="15"/>
      <c r="DO115" s="17"/>
      <c r="DP115" s="17">
        <v>7.5</v>
      </c>
      <c r="DQ115" s="32">
        <v>120.8</v>
      </c>
      <c r="DR115" s="32">
        <f t="shared" si="568"/>
        <v>980.33856033333325</v>
      </c>
      <c r="DS115" s="32">
        <f t="shared" si="569"/>
        <v>947.01862294736827</v>
      </c>
      <c r="DT115" s="32">
        <f t="shared" si="570"/>
        <v>917.03067929999997</v>
      </c>
      <c r="DU115" s="32">
        <f t="shared" si="571"/>
        <v>889.89873028571435</v>
      </c>
      <c r="DV115" s="32">
        <f t="shared" si="572"/>
        <v>692.57546472727267</v>
      </c>
      <c r="DW115" s="32">
        <v>350</v>
      </c>
      <c r="DX115" s="32">
        <f t="shared" si="573"/>
        <v>45749.132815555553</v>
      </c>
      <c r="DY115" s="32">
        <f t="shared" si="574"/>
        <v>44194.202404210519</v>
      </c>
      <c r="DZ115" s="32">
        <f t="shared" si="575"/>
        <v>42794.765033999996</v>
      </c>
      <c r="EA115" s="32">
        <f t="shared" si="576"/>
        <v>41528.607413333331</v>
      </c>
      <c r="EB115" s="32">
        <f t="shared" si="577"/>
        <v>32320.188353939389</v>
      </c>
      <c r="ED115" s="15">
        <f t="shared" si="578"/>
        <v>2352.8125448000001</v>
      </c>
      <c r="EE115" s="15">
        <f t="shared" si="579"/>
        <v>2399.1138447999997</v>
      </c>
      <c r="EF115" s="15">
        <f t="shared" si="580"/>
        <v>2445.4151447999998</v>
      </c>
      <c r="EG115" s="15">
        <f t="shared" si="581"/>
        <v>2491.7164447999999</v>
      </c>
      <c r="EH115" s="15">
        <f t="shared" si="582"/>
        <v>3047.3320447999999</v>
      </c>
      <c r="EI115" s="34"/>
      <c r="EJ115" s="35">
        <f t="shared" si="583"/>
        <v>33359.315966666669</v>
      </c>
      <c r="EK115" s="35">
        <f t="shared" si="584"/>
        <v>25101.766266666669</v>
      </c>
      <c r="EL115" s="35"/>
      <c r="EM115" s="35"/>
      <c r="EN115" s="15">
        <f t="shared" si="395"/>
        <v>96.302830666666665</v>
      </c>
      <c r="EO115" s="15">
        <f t="shared" si="402"/>
        <v>109.79926063157895</v>
      </c>
      <c r="EP115" s="15">
        <f t="shared" si="403"/>
        <v>106.3223976</v>
      </c>
      <c r="EQ115" s="15">
        <f t="shared" si="404"/>
        <v>95.312331333333333</v>
      </c>
      <c r="ER115" s="15">
        <f t="shared" si="396"/>
        <v>71.719332190476194</v>
      </c>
      <c r="ES115" s="15"/>
      <c r="ET115" s="15">
        <f t="shared" si="405"/>
        <v>1733.4509519999999</v>
      </c>
      <c r="EU115" s="15">
        <f t="shared" si="406"/>
        <v>2086.1859519999998</v>
      </c>
      <c r="EV115" s="15">
        <f t="shared" si="407"/>
        <v>2126.447952</v>
      </c>
      <c r="EW115" s="15">
        <f t="shared" si="526"/>
        <v>2287.4959520000002</v>
      </c>
      <c r="EX115" s="15">
        <f t="shared" si="527"/>
        <v>3012.2119520000001</v>
      </c>
      <c r="EY115" s="17">
        <f t="shared" si="397"/>
        <v>1733.4509519999999</v>
      </c>
      <c r="EZ115" s="17">
        <f t="shared" si="398"/>
        <v>1806.6409520000002</v>
      </c>
      <c r="FA115" s="17">
        <f t="shared" si="399"/>
        <v>1881.888952</v>
      </c>
      <c r="FB115" s="17">
        <f t="shared" si="400"/>
        <v>2084.0969519999999</v>
      </c>
      <c r="FC115" s="17">
        <f t="shared" si="401"/>
        <v>3012.2119519999997</v>
      </c>
      <c r="FE115" s="17"/>
      <c r="FF115" s="17"/>
      <c r="FG115" s="17"/>
      <c r="FH115" s="17"/>
      <c r="FI115" s="17"/>
    </row>
    <row r="116" spans="1:170">
      <c r="A116" s="48">
        <v>12</v>
      </c>
      <c r="B116" s="19" t="s">
        <v>121</v>
      </c>
      <c r="C116" s="23">
        <v>18</v>
      </c>
      <c r="D116" s="24">
        <v>19</v>
      </c>
      <c r="E116" s="24">
        <v>20</v>
      </c>
      <c r="F116" s="24">
        <v>21</v>
      </c>
      <c r="G116" s="25">
        <v>33</v>
      </c>
      <c r="H116" s="26">
        <v>15.05</v>
      </c>
      <c r="I116" s="26">
        <f t="shared" si="585"/>
        <v>16.555000000000003</v>
      </c>
      <c r="J116" s="4">
        <f t="shared" si="529"/>
        <v>297.99000000000007</v>
      </c>
      <c r="K116" s="4">
        <f t="shared" si="530"/>
        <v>314.54500000000007</v>
      </c>
      <c r="L116" s="4">
        <f t="shared" si="531"/>
        <v>331.10000000000008</v>
      </c>
      <c r="M116" s="4">
        <f t="shared" si="532"/>
        <v>347.65500000000009</v>
      </c>
      <c r="N116" s="6">
        <f t="shared" si="533"/>
        <v>546.31500000000005</v>
      </c>
      <c r="O116" s="154">
        <v>1.2999999999999999E-2</v>
      </c>
      <c r="P116" s="4">
        <v>956.18</v>
      </c>
      <c r="Q116" s="4">
        <f t="shared" si="388"/>
        <v>1090.0451999999998</v>
      </c>
      <c r="R116" s="4">
        <f t="shared" si="534"/>
        <v>223.74611999999999</v>
      </c>
      <c r="S116" s="4">
        <f t="shared" si="535"/>
        <v>236.17645999999999</v>
      </c>
      <c r="T116" s="4">
        <f t="shared" si="536"/>
        <v>248.60679999999999</v>
      </c>
      <c r="U116" s="4">
        <f t="shared" si="537"/>
        <v>261.03713999999997</v>
      </c>
      <c r="V116" s="7">
        <f t="shared" si="538"/>
        <v>410.20121999999998</v>
      </c>
      <c r="W116" s="156">
        <v>8.1999999999999993</v>
      </c>
      <c r="X116" s="4">
        <v>4.91</v>
      </c>
      <c r="Y116" s="4">
        <f t="shared" si="539"/>
        <v>40.262</v>
      </c>
      <c r="Z116" s="156">
        <v>15</v>
      </c>
      <c r="AA116" s="4">
        <v>4.91</v>
      </c>
      <c r="AB116" s="157">
        <f t="shared" si="540"/>
        <v>73.650000000000006</v>
      </c>
      <c r="AC116" s="12">
        <v>9.1</v>
      </c>
      <c r="AD116" s="4">
        <v>44.08</v>
      </c>
      <c r="AE116" s="4" t="e">
        <f>#REF!*AC116</f>
        <v>#REF!</v>
      </c>
      <c r="AF116" s="6">
        <f t="shared" si="541"/>
        <v>50.691999999999993</v>
      </c>
      <c r="AG116" s="7">
        <f t="shared" si="542"/>
        <v>401.12799999999999</v>
      </c>
      <c r="AH116" s="156">
        <v>9.1</v>
      </c>
      <c r="AI116" s="4">
        <v>10.23</v>
      </c>
      <c r="AJ116" s="4">
        <v>23.17</v>
      </c>
      <c r="AK116" s="4">
        <f t="shared" si="586"/>
        <v>93.093000000000004</v>
      </c>
      <c r="AL116" s="4">
        <v>0</v>
      </c>
      <c r="AM116" s="4">
        <v>0</v>
      </c>
      <c r="AN116" s="6">
        <f t="shared" si="543"/>
        <v>210.84700000000001</v>
      </c>
      <c r="AO116" s="159">
        <v>0.25</v>
      </c>
      <c r="AP116" s="4">
        <v>129.85</v>
      </c>
      <c r="AQ116" s="4">
        <v>143.44</v>
      </c>
      <c r="AR116" s="6">
        <f t="shared" si="544"/>
        <v>157.78400000000002</v>
      </c>
      <c r="AS116" s="7">
        <f t="shared" si="545"/>
        <v>35.86</v>
      </c>
      <c r="AT116" s="156">
        <v>15</v>
      </c>
      <c r="AU116" s="4">
        <v>1.62</v>
      </c>
      <c r="AV116" s="4">
        <v>4.71</v>
      </c>
      <c r="AW116" s="4">
        <f t="shared" si="546"/>
        <v>24.3</v>
      </c>
      <c r="AX116" s="6">
        <f t="shared" si="547"/>
        <v>70.650000000000006</v>
      </c>
      <c r="AY116" s="12">
        <v>65</v>
      </c>
      <c r="AZ116" s="4">
        <v>1.6</v>
      </c>
      <c r="BA116" s="4">
        <v>74.599999999999994</v>
      </c>
      <c r="BB116" s="4">
        <v>84.8</v>
      </c>
      <c r="BC116" s="4">
        <v>96.8</v>
      </c>
      <c r="BD116" s="4">
        <v>156.1</v>
      </c>
      <c r="BE116" s="4">
        <v>3.43</v>
      </c>
      <c r="BF116" s="4">
        <f t="shared" si="548"/>
        <v>104</v>
      </c>
      <c r="BG116" s="6">
        <f t="shared" si="549"/>
        <v>3.7730000000000006</v>
      </c>
      <c r="BH116" s="7">
        <f t="shared" si="550"/>
        <v>222.95000000000002</v>
      </c>
      <c r="BI116" s="27"/>
      <c r="BJ116" s="28"/>
      <c r="BK116" s="29"/>
      <c r="BL116" s="30"/>
      <c r="BM116" s="31"/>
      <c r="BN116" s="28"/>
      <c r="BO116" s="29"/>
      <c r="BP116" s="30"/>
      <c r="BQ116" s="31"/>
      <c r="BR116" s="28"/>
      <c r="BS116" s="29"/>
      <c r="BT116" s="30"/>
      <c r="BU116" s="31"/>
      <c r="BV116" s="28"/>
      <c r="BW116" s="29"/>
      <c r="BX116" s="30"/>
      <c r="BY116" s="31"/>
      <c r="BZ116" s="28"/>
      <c r="CA116" s="29"/>
      <c r="CB116" s="30"/>
      <c r="CD116" s="33">
        <f t="shared" si="551"/>
        <v>179.3</v>
      </c>
      <c r="CE116" s="17">
        <f t="shared" si="552"/>
        <v>143.44</v>
      </c>
      <c r="CF116" s="17">
        <f t="shared" si="553"/>
        <v>107.58</v>
      </c>
      <c r="CG116" s="17">
        <f t="shared" si="554"/>
        <v>71.72</v>
      </c>
      <c r="CH116" s="17">
        <f t="shared" si="555"/>
        <v>35.86</v>
      </c>
      <c r="CJ116" s="17">
        <f t="shared" si="556"/>
        <v>1.9922222222222221</v>
      </c>
      <c r="CK116" s="17">
        <f t="shared" si="557"/>
        <v>1.8873684210526316</v>
      </c>
      <c r="CL116" s="17">
        <f t="shared" si="558"/>
        <v>1.7929999999999999</v>
      </c>
      <c r="CM116" s="17">
        <f t="shared" si="559"/>
        <v>1.7076190476190476</v>
      </c>
      <c r="CN116" s="17">
        <f t="shared" si="560"/>
        <v>1.0866666666666667</v>
      </c>
      <c r="CO116" s="17" t="e">
        <f>#REF!+AG116+AX116+AN116+BH116+#REF!+DP116</f>
        <v>#REF!</v>
      </c>
      <c r="CP116" s="17" t="e">
        <f>CO116*1.236</f>
        <v>#REF!</v>
      </c>
      <c r="CQ116" s="17">
        <f t="shared" si="389"/>
        <v>1015.085</v>
      </c>
      <c r="CR116" s="17">
        <f t="shared" si="390"/>
        <v>1048.0129999999999</v>
      </c>
      <c r="CS116" s="17">
        <f t="shared" si="391"/>
        <v>1082.999</v>
      </c>
      <c r="CT116" s="17">
        <f t="shared" si="392"/>
        <v>1124.1590000000001</v>
      </c>
      <c r="CU116" s="17">
        <f t="shared" si="393"/>
        <v>1327.5580000000002</v>
      </c>
      <c r="CV116" s="17">
        <f t="shared" si="561"/>
        <v>1539.9672800000003</v>
      </c>
      <c r="CW116" s="17">
        <f t="shared" si="394"/>
        <v>40.262</v>
      </c>
      <c r="CX116" s="17">
        <f t="shared" si="562"/>
        <v>12.430339999999999</v>
      </c>
      <c r="CY116" s="33"/>
      <c r="CZ116" s="33"/>
      <c r="DA116" s="17"/>
      <c r="DB116" s="17"/>
      <c r="DC116" s="17"/>
      <c r="DD116" s="15">
        <f t="shared" si="563"/>
        <v>131.11750555555557</v>
      </c>
      <c r="DE116" s="15">
        <f t="shared" si="564"/>
        <v>126.65349473684212</v>
      </c>
      <c r="DF116" s="15">
        <f t="shared" si="565"/>
        <v>122.635885</v>
      </c>
      <c r="DG116" s="15">
        <f t="shared" si="566"/>
        <v>119.00090476190476</v>
      </c>
      <c r="DH116" s="15">
        <f t="shared" si="567"/>
        <v>92.564684848484831</v>
      </c>
      <c r="DI116" s="15"/>
      <c r="DJ116" s="15"/>
      <c r="DK116" s="15"/>
      <c r="DL116" s="15"/>
      <c r="DM116" s="15"/>
      <c r="DO116" s="17"/>
      <c r="DP116" s="17">
        <v>12.3</v>
      </c>
      <c r="DQ116" s="32">
        <v>116</v>
      </c>
      <c r="DR116" s="32">
        <f t="shared" si="568"/>
        <v>1612.7453183333337</v>
      </c>
      <c r="DS116" s="32">
        <f t="shared" si="569"/>
        <v>1557.8379852631581</v>
      </c>
      <c r="DT116" s="32">
        <f t="shared" si="570"/>
        <v>1508.4213855</v>
      </c>
      <c r="DU116" s="32">
        <f t="shared" si="571"/>
        <v>1463.7111285714286</v>
      </c>
      <c r="DV116" s="32">
        <f t="shared" si="572"/>
        <v>1138.5456236363634</v>
      </c>
      <c r="DW116" s="32">
        <v>913</v>
      </c>
      <c r="DX116" s="32">
        <f t="shared" si="573"/>
        <v>119710.28257222223</v>
      </c>
      <c r="DY116" s="32">
        <f t="shared" si="574"/>
        <v>115634.64069473685</v>
      </c>
      <c r="DZ116" s="32">
        <f t="shared" si="575"/>
        <v>111966.563005</v>
      </c>
      <c r="EA116" s="32">
        <f t="shared" si="576"/>
        <v>108647.82604761905</v>
      </c>
      <c r="EB116" s="32">
        <f t="shared" si="577"/>
        <v>84511.557266666656</v>
      </c>
      <c r="ED116" s="15">
        <f t="shared" si="578"/>
        <v>2360.1151</v>
      </c>
      <c r="EE116" s="15">
        <f t="shared" si="579"/>
        <v>2406.4164000000001</v>
      </c>
      <c r="EF116" s="15">
        <f t="shared" si="580"/>
        <v>2452.7177000000001</v>
      </c>
      <c r="EG116" s="15">
        <f t="shared" si="581"/>
        <v>2499.0190000000002</v>
      </c>
      <c r="EH116" s="15">
        <f t="shared" si="582"/>
        <v>3054.6345999999994</v>
      </c>
      <c r="EI116" s="34"/>
      <c r="EJ116" s="35">
        <f t="shared" si="583"/>
        <v>87261.724916666673</v>
      </c>
      <c r="EK116" s="35">
        <f t="shared" si="584"/>
        <v>65617.788238095251</v>
      </c>
      <c r="EL116" s="35"/>
      <c r="EM116" s="35"/>
      <c r="EN116" s="15">
        <f t="shared" si="395"/>
        <v>96.655611111111114</v>
      </c>
      <c r="EO116" s="15">
        <f t="shared" si="402"/>
        <v>110.13347368421054</v>
      </c>
      <c r="EP116" s="15">
        <f t="shared" si="403"/>
        <v>106.63990000000001</v>
      </c>
      <c r="EQ116" s="15">
        <f t="shared" si="404"/>
        <v>95.576916666666676</v>
      </c>
      <c r="ER116" s="15">
        <f t="shared" si="396"/>
        <v>71.870523809523817</v>
      </c>
      <c r="ES116" s="15"/>
      <c r="ET116" s="15">
        <f t="shared" si="405"/>
        <v>1739.8009999999999</v>
      </c>
      <c r="EU116" s="15">
        <f t="shared" si="406"/>
        <v>2092.5360000000005</v>
      </c>
      <c r="EV116" s="15">
        <f t="shared" si="407"/>
        <v>2132.7980000000002</v>
      </c>
      <c r="EW116" s="15">
        <f t="shared" si="526"/>
        <v>2293.8460000000005</v>
      </c>
      <c r="EX116" s="15">
        <f t="shared" si="527"/>
        <v>3018.5620000000004</v>
      </c>
      <c r="EY116" s="17">
        <f t="shared" si="397"/>
        <v>1739.8009999999999</v>
      </c>
      <c r="EZ116" s="17">
        <f t="shared" si="398"/>
        <v>1812.991</v>
      </c>
      <c r="FA116" s="17">
        <f t="shared" si="399"/>
        <v>1888.239</v>
      </c>
      <c r="FB116" s="17">
        <f t="shared" si="400"/>
        <v>2090.4470000000001</v>
      </c>
      <c r="FC116" s="17">
        <f t="shared" si="401"/>
        <v>3018.5619999999999</v>
      </c>
      <c r="FE116" s="17"/>
      <c r="FF116" s="17"/>
      <c r="FG116" s="17"/>
      <c r="FH116" s="17"/>
      <c r="FI116" s="17"/>
    </row>
    <row r="117" spans="1:170">
      <c r="A117" s="48">
        <v>13</v>
      </c>
      <c r="B117" s="19" t="s">
        <v>122</v>
      </c>
      <c r="C117" s="23">
        <v>18</v>
      </c>
      <c r="D117" s="24">
        <v>19</v>
      </c>
      <c r="E117" s="24">
        <v>20</v>
      </c>
      <c r="F117" s="24">
        <v>21</v>
      </c>
      <c r="G117" s="25">
        <v>33</v>
      </c>
      <c r="H117" s="26"/>
      <c r="I117" s="26">
        <f t="shared" si="585"/>
        <v>0</v>
      </c>
      <c r="J117" s="4">
        <f t="shared" si="529"/>
        <v>0</v>
      </c>
      <c r="K117" s="4">
        <f t="shared" si="530"/>
        <v>0</v>
      </c>
      <c r="L117" s="4">
        <f t="shared" si="531"/>
        <v>0</v>
      </c>
      <c r="M117" s="4">
        <f t="shared" si="532"/>
        <v>0</v>
      </c>
      <c r="N117" s="6">
        <f t="shared" si="533"/>
        <v>0</v>
      </c>
      <c r="O117" s="12">
        <v>0</v>
      </c>
      <c r="P117" s="4">
        <f>O117*1</f>
        <v>0</v>
      </c>
      <c r="Q117" s="4">
        <f t="shared" si="388"/>
        <v>0</v>
      </c>
      <c r="R117" s="4">
        <f t="shared" si="534"/>
        <v>0</v>
      </c>
      <c r="S117" s="4">
        <f t="shared" si="535"/>
        <v>0</v>
      </c>
      <c r="T117" s="4">
        <f t="shared" si="536"/>
        <v>0</v>
      </c>
      <c r="U117" s="4">
        <f t="shared" si="537"/>
        <v>0</v>
      </c>
      <c r="V117" s="7">
        <f t="shared" si="538"/>
        <v>0</v>
      </c>
      <c r="W117" s="156">
        <v>8.1999999999999993</v>
      </c>
      <c r="X117" s="4">
        <v>4.91</v>
      </c>
      <c r="Y117" s="4">
        <f t="shared" si="539"/>
        <v>40.262</v>
      </c>
      <c r="Z117" s="156">
        <v>15</v>
      </c>
      <c r="AA117" s="4">
        <v>4.91</v>
      </c>
      <c r="AB117" s="157">
        <f t="shared" si="540"/>
        <v>73.650000000000006</v>
      </c>
      <c r="AC117" s="12">
        <v>7.3</v>
      </c>
      <c r="AD117" s="4">
        <v>44.08</v>
      </c>
      <c r="AE117" s="4" t="e">
        <f>#REF!*AC117</f>
        <v>#REF!</v>
      </c>
      <c r="AF117" s="6">
        <f t="shared" si="541"/>
        <v>50.691999999999993</v>
      </c>
      <c r="AG117" s="7">
        <f t="shared" si="542"/>
        <v>321.78399999999999</v>
      </c>
      <c r="AH117" s="156"/>
      <c r="AI117" s="4">
        <v>0</v>
      </c>
      <c r="AJ117" s="4"/>
      <c r="AK117" s="4">
        <f t="shared" si="586"/>
        <v>0</v>
      </c>
      <c r="AL117" s="4">
        <v>0</v>
      </c>
      <c r="AM117" s="4">
        <v>0</v>
      </c>
      <c r="AN117" s="6">
        <f t="shared" si="543"/>
        <v>0</v>
      </c>
      <c r="AO117" s="154">
        <v>0.25</v>
      </c>
      <c r="AP117" s="4">
        <v>0</v>
      </c>
      <c r="AQ117" s="4">
        <v>64</v>
      </c>
      <c r="AR117" s="6">
        <f t="shared" si="544"/>
        <v>70.400000000000006</v>
      </c>
      <c r="AS117" s="7">
        <f t="shared" si="545"/>
        <v>16</v>
      </c>
      <c r="AT117" s="156">
        <v>15</v>
      </c>
      <c r="AU117" s="4">
        <v>1.62</v>
      </c>
      <c r="AV117" s="4">
        <v>4.71</v>
      </c>
      <c r="AW117" s="4">
        <f t="shared" si="546"/>
        <v>24.3</v>
      </c>
      <c r="AX117" s="6">
        <f t="shared" si="547"/>
        <v>70.650000000000006</v>
      </c>
      <c r="AY117" s="12">
        <v>65</v>
      </c>
      <c r="AZ117" s="4">
        <v>1.1200000000000001</v>
      </c>
      <c r="BA117" s="4">
        <v>74.599999999999994</v>
      </c>
      <c r="BB117" s="4">
        <v>91.8</v>
      </c>
      <c r="BC117" s="4">
        <v>109.5</v>
      </c>
      <c r="BD117" s="4">
        <v>156.1</v>
      </c>
      <c r="BE117" s="4">
        <f>2.09*115/100</f>
        <v>2.4034999999999997</v>
      </c>
      <c r="BF117" s="4">
        <f t="shared" si="548"/>
        <v>72.800000000000011</v>
      </c>
      <c r="BG117" s="6">
        <f t="shared" si="549"/>
        <v>2.64385</v>
      </c>
      <c r="BH117" s="7">
        <f t="shared" si="550"/>
        <v>156.22749999999999</v>
      </c>
      <c r="BI117" s="27"/>
      <c r="BJ117" s="28"/>
      <c r="BK117" s="29"/>
      <c r="BL117" s="30"/>
      <c r="BM117" s="31"/>
      <c r="BN117" s="28"/>
      <c r="BO117" s="29"/>
      <c r="BP117" s="30"/>
      <c r="BQ117" s="31"/>
      <c r="BR117" s="28"/>
      <c r="BS117" s="29"/>
      <c r="BT117" s="30"/>
      <c r="BU117" s="31"/>
      <c r="BV117" s="28"/>
      <c r="BW117" s="29"/>
      <c r="BX117" s="30"/>
      <c r="BY117" s="31"/>
      <c r="BZ117" s="28"/>
      <c r="CA117" s="29"/>
      <c r="CB117" s="30"/>
      <c r="CD117" s="33">
        <f t="shared" si="551"/>
        <v>80</v>
      </c>
      <c r="CE117" s="17">
        <f t="shared" si="552"/>
        <v>64</v>
      </c>
      <c r="CF117" s="17">
        <f t="shared" si="553"/>
        <v>48</v>
      </c>
      <c r="CG117" s="17">
        <f t="shared" si="554"/>
        <v>32</v>
      </c>
      <c r="CH117" s="17">
        <f t="shared" si="555"/>
        <v>16</v>
      </c>
      <c r="CJ117" s="17">
        <f t="shared" si="556"/>
        <v>0.88888888888888884</v>
      </c>
      <c r="CK117" s="17">
        <f t="shared" si="557"/>
        <v>0.84210526315789469</v>
      </c>
      <c r="CL117" s="17">
        <f t="shared" si="558"/>
        <v>0.8</v>
      </c>
      <c r="CM117" s="17">
        <f t="shared" si="559"/>
        <v>0.76190476190476186</v>
      </c>
      <c r="CN117" s="17">
        <f t="shared" si="560"/>
        <v>0.48484848484848486</v>
      </c>
      <c r="CO117" s="17" t="e">
        <f>#REF!+AG117+AX117+AN117+BH117+#REF!+DP117</f>
        <v>#REF!</v>
      </c>
      <c r="CP117" s="17" t="e">
        <f>CO117*1.258</f>
        <v>#REF!</v>
      </c>
      <c r="CQ117" s="17">
        <f t="shared" si="389"/>
        <v>638.31149999999991</v>
      </c>
      <c r="CR117" s="17">
        <f t="shared" si="390"/>
        <v>661.38509999999997</v>
      </c>
      <c r="CS117" s="17">
        <f t="shared" si="391"/>
        <v>702.72529999999995</v>
      </c>
      <c r="CT117" s="17">
        <f t="shared" si="392"/>
        <v>745.26724999999988</v>
      </c>
      <c r="CU117" s="17">
        <f t="shared" si="393"/>
        <v>857.27034999999989</v>
      </c>
      <c r="CV117" s="17">
        <f t="shared" si="561"/>
        <v>1021.8662571999999</v>
      </c>
      <c r="CW117" s="17">
        <f t="shared" si="394"/>
        <v>40.262</v>
      </c>
      <c r="CX117" s="17">
        <f t="shared" si="562"/>
        <v>0</v>
      </c>
      <c r="CY117" s="33"/>
      <c r="CZ117" s="33"/>
      <c r="DA117" s="17"/>
      <c r="DB117" s="17"/>
      <c r="DC117" s="17"/>
      <c r="DD117" s="15">
        <f t="shared" si="563"/>
        <v>101.07135013888887</v>
      </c>
      <c r="DE117" s="15">
        <f t="shared" si="564"/>
        <v>98.188715921052633</v>
      </c>
      <c r="DF117" s="15">
        <f t="shared" si="565"/>
        <v>95.59434512499999</v>
      </c>
      <c r="DG117" s="15">
        <f t="shared" si="566"/>
        <v>93.247057261904757</v>
      </c>
      <c r="DH117" s="15">
        <f t="shared" si="567"/>
        <v>76.175872803030302</v>
      </c>
      <c r="DI117" s="15"/>
      <c r="DJ117" s="15"/>
      <c r="DK117" s="15"/>
      <c r="DL117" s="15"/>
      <c r="DM117" s="15"/>
      <c r="DO117" s="17"/>
      <c r="DP117" s="17">
        <v>1.5</v>
      </c>
      <c r="DQ117" s="32">
        <v>119.2</v>
      </c>
      <c r="DR117" s="32">
        <f t="shared" si="568"/>
        <v>151.60702520833331</v>
      </c>
      <c r="DS117" s="32">
        <f t="shared" si="569"/>
        <v>147.28307388157896</v>
      </c>
      <c r="DT117" s="32">
        <f t="shared" si="570"/>
        <v>143.39151768749997</v>
      </c>
      <c r="DU117" s="32">
        <f t="shared" si="571"/>
        <v>139.87058589285715</v>
      </c>
      <c r="DV117" s="32">
        <f t="shared" si="572"/>
        <v>114.26380920454545</v>
      </c>
      <c r="DW117" s="32">
        <v>28</v>
      </c>
      <c r="DX117" s="32">
        <f t="shared" si="573"/>
        <v>2829.9978038888885</v>
      </c>
      <c r="DY117" s="32">
        <f t="shared" si="574"/>
        <v>2749.2840457894736</v>
      </c>
      <c r="DZ117" s="32">
        <f t="shared" si="575"/>
        <v>2676.6416634999996</v>
      </c>
      <c r="EA117" s="32">
        <f t="shared" si="576"/>
        <v>2610.9176033333333</v>
      </c>
      <c r="EB117" s="32">
        <f t="shared" si="577"/>
        <v>2132.9244384848485</v>
      </c>
      <c r="ED117" s="15">
        <f t="shared" si="578"/>
        <v>1819.2843024999997</v>
      </c>
      <c r="EE117" s="15">
        <f t="shared" si="579"/>
        <v>1865.5856025</v>
      </c>
      <c r="EF117" s="15">
        <f t="shared" si="580"/>
        <v>1911.8869024999999</v>
      </c>
      <c r="EG117" s="15">
        <f t="shared" si="581"/>
        <v>1958.1882025</v>
      </c>
      <c r="EH117" s="15">
        <f t="shared" si="582"/>
        <v>2513.8038025000001</v>
      </c>
      <c r="EI117" s="34"/>
      <c r="EJ117" s="35">
        <f t="shared" si="583"/>
        <v>2127.4847416666662</v>
      </c>
      <c r="EK117" s="35">
        <f t="shared" si="584"/>
        <v>1698.8495666666668</v>
      </c>
      <c r="EL117" s="35"/>
      <c r="EM117" s="35"/>
      <c r="EN117" s="15">
        <f t="shared" si="395"/>
        <v>75.723749999999995</v>
      </c>
      <c r="EO117" s="15">
        <f t="shared" si="402"/>
        <v>85.381492105263163</v>
      </c>
      <c r="EP117" s="15">
        <f t="shared" si="403"/>
        <v>83.125517500000001</v>
      </c>
      <c r="EQ117" s="15">
        <f t="shared" si="404"/>
        <v>75.981597916666658</v>
      </c>
      <c r="ER117" s="15">
        <f t="shared" si="396"/>
        <v>60.673198809523811</v>
      </c>
      <c r="ES117" s="15"/>
      <c r="ET117" s="15">
        <f t="shared" si="405"/>
        <v>1363.0274999999999</v>
      </c>
      <c r="EU117" s="15">
        <f t="shared" si="406"/>
        <v>1622.2483500000001</v>
      </c>
      <c r="EV117" s="15">
        <f t="shared" si="407"/>
        <v>1662.51035</v>
      </c>
      <c r="EW117" s="15">
        <f t="shared" si="526"/>
        <v>1823.5583499999998</v>
      </c>
      <c r="EX117" s="15">
        <f t="shared" si="527"/>
        <v>2548.2743500000001</v>
      </c>
      <c r="EY117" s="17">
        <f t="shared" si="397"/>
        <v>1363.0274999999999</v>
      </c>
      <c r="EZ117" s="17">
        <f t="shared" si="398"/>
        <v>1426.3631</v>
      </c>
      <c r="FA117" s="17">
        <f t="shared" si="399"/>
        <v>1507.9652999999998</v>
      </c>
      <c r="FB117" s="17">
        <f t="shared" si="400"/>
        <v>1711.5552499999999</v>
      </c>
      <c r="FC117" s="17">
        <f t="shared" si="401"/>
        <v>2548.2743499999997</v>
      </c>
      <c r="FE117" s="17"/>
      <c r="FF117" s="17"/>
      <c r="FG117" s="17"/>
      <c r="FH117" s="17"/>
      <c r="FI117" s="17"/>
    </row>
    <row r="118" spans="1:170" s="35" customFormat="1" ht="15" customHeight="1">
      <c r="A118" s="48">
        <v>14</v>
      </c>
      <c r="B118" s="19" t="s">
        <v>123</v>
      </c>
      <c r="C118" s="23">
        <v>18</v>
      </c>
      <c r="D118" s="24">
        <v>19</v>
      </c>
      <c r="E118" s="24">
        <v>20</v>
      </c>
      <c r="F118" s="24">
        <v>21</v>
      </c>
      <c r="G118" s="25">
        <v>33</v>
      </c>
      <c r="H118" s="4"/>
      <c r="I118" s="4">
        <f t="shared" si="585"/>
        <v>0</v>
      </c>
      <c r="J118" s="4">
        <f t="shared" si="529"/>
        <v>0</v>
      </c>
      <c r="K118" s="4">
        <f t="shared" si="530"/>
        <v>0</v>
      </c>
      <c r="L118" s="4">
        <f t="shared" si="531"/>
        <v>0</v>
      </c>
      <c r="M118" s="4">
        <f t="shared" si="532"/>
        <v>0</v>
      </c>
      <c r="N118" s="6">
        <f t="shared" si="533"/>
        <v>0</v>
      </c>
      <c r="O118" s="12">
        <v>0</v>
      </c>
      <c r="P118" s="4">
        <f>O118*1</f>
        <v>0</v>
      </c>
      <c r="Q118" s="4">
        <f t="shared" si="388"/>
        <v>0</v>
      </c>
      <c r="R118" s="4">
        <f t="shared" si="534"/>
        <v>0</v>
      </c>
      <c r="S118" s="4">
        <f t="shared" si="535"/>
        <v>0</v>
      </c>
      <c r="T118" s="4">
        <f t="shared" si="536"/>
        <v>0</v>
      </c>
      <c r="U118" s="4">
        <f t="shared" si="537"/>
        <v>0</v>
      </c>
      <c r="V118" s="7">
        <f t="shared" si="538"/>
        <v>0</v>
      </c>
      <c r="W118" s="156">
        <v>8.1999999999999993</v>
      </c>
      <c r="X118" s="4">
        <v>4.91</v>
      </c>
      <c r="Y118" s="4">
        <f t="shared" si="539"/>
        <v>40.262</v>
      </c>
      <c r="Z118" s="156">
        <v>15</v>
      </c>
      <c r="AA118" s="4">
        <v>4.91</v>
      </c>
      <c r="AB118" s="157">
        <f t="shared" si="540"/>
        <v>73.650000000000006</v>
      </c>
      <c r="AC118" s="12">
        <v>7.3</v>
      </c>
      <c r="AD118" s="4">
        <v>44.08</v>
      </c>
      <c r="AE118" s="4" t="e">
        <f>#REF!*AC118</f>
        <v>#REF!</v>
      </c>
      <c r="AF118" s="6">
        <f t="shared" si="541"/>
        <v>50.691999999999993</v>
      </c>
      <c r="AG118" s="7">
        <f t="shared" si="542"/>
        <v>321.78399999999999</v>
      </c>
      <c r="AH118" s="156"/>
      <c r="AI118" s="4">
        <v>0</v>
      </c>
      <c r="AJ118" s="4"/>
      <c r="AK118" s="4">
        <f t="shared" si="586"/>
        <v>0</v>
      </c>
      <c r="AL118" s="4">
        <v>0</v>
      </c>
      <c r="AM118" s="4">
        <v>0</v>
      </c>
      <c r="AN118" s="6">
        <f t="shared" si="543"/>
        <v>0</v>
      </c>
      <c r="AO118" s="154">
        <v>0.20830000000000001</v>
      </c>
      <c r="AP118" s="4">
        <v>0</v>
      </c>
      <c r="AQ118" s="4">
        <v>120</v>
      </c>
      <c r="AR118" s="6">
        <f t="shared" si="544"/>
        <v>132</v>
      </c>
      <c r="AS118" s="7">
        <f t="shared" si="545"/>
        <v>24.996000000000002</v>
      </c>
      <c r="AT118" s="156">
        <v>15</v>
      </c>
      <c r="AU118" s="4">
        <v>1.62</v>
      </c>
      <c r="AV118" s="4">
        <v>4.71</v>
      </c>
      <c r="AW118" s="4">
        <f t="shared" si="546"/>
        <v>24.3</v>
      </c>
      <c r="AX118" s="6">
        <f t="shared" si="547"/>
        <v>70.650000000000006</v>
      </c>
      <c r="AY118" s="12">
        <v>65</v>
      </c>
      <c r="AZ118" s="4">
        <v>1.1200000000000001</v>
      </c>
      <c r="BA118" s="4">
        <v>74.599999999999994</v>
      </c>
      <c r="BB118" s="4">
        <v>84.8</v>
      </c>
      <c r="BC118" s="4">
        <v>96.8</v>
      </c>
      <c r="BD118" s="4">
        <v>156.1</v>
      </c>
      <c r="BE118" s="4">
        <f>2.09*115/100</f>
        <v>2.4034999999999997</v>
      </c>
      <c r="BF118" s="4">
        <f t="shared" si="548"/>
        <v>72.800000000000011</v>
      </c>
      <c r="BG118" s="6">
        <f t="shared" si="549"/>
        <v>2.64385</v>
      </c>
      <c r="BH118" s="7">
        <f t="shared" si="550"/>
        <v>156.22749999999999</v>
      </c>
      <c r="BI118" s="27"/>
      <c r="BJ118" s="28"/>
      <c r="BK118" s="29"/>
      <c r="BL118" s="30"/>
      <c r="BM118" s="31"/>
      <c r="BN118" s="28"/>
      <c r="BO118" s="29"/>
      <c r="BP118" s="30"/>
      <c r="BQ118" s="31"/>
      <c r="BR118" s="28"/>
      <c r="BS118" s="29"/>
      <c r="BT118" s="30"/>
      <c r="BU118" s="31"/>
      <c r="BV118" s="28"/>
      <c r="BW118" s="29"/>
      <c r="BX118" s="30"/>
      <c r="BY118" s="31"/>
      <c r="BZ118" s="28"/>
      <c r="CA118" s="29"/>
      <c r="CB118" s="30"/>
      <c r="CD118" s="50">
        <f t="shared" si="551"/>
        <v>124.98000000000002</v>
      </c>
      <c r="CE118" s="51">
        <f t="shared" si="552"/>
        <v>99.984000000000009</v>
      </c>
      <c r="CF118" s="51">
        <f t="shared" si="553"/>
        <v>74.988</v>
      </c>
      <c r="CG118" s="51">
        <f t="shared" si="554"/>
        <v>49.992000000000004</v>
      </c>
      <c r="CH118" s="51">
        <f t="shared" si="555"/>
        <v>24.996000000000002</v>
      </c>
      <c r="CJ118" s="51">
        <f t="shared" si="556"/>
        <v>1.3886666666666667</v>
      </c>
      <c r="CK118" s="51">
        <f t="shared" si="557"/>
        <v>1.3155789473684212</v>
      </c>
      <c r="CL118" s="51">
        <f t="shared" si="558"/>
        <v>1.2498</v>
      </c>
      <c r="CM118" s="51">
        <f t="shared" si="559"/>
        <v>1.1902857142857144</v>
      </c>
      <c r="CN118" s="51">
        <f t="shared" si="560"/>
        <v>0.75745454545454549</v>
      </c>
      <c r="CO118" s="51" t="e">
        <f>#REF!+AG118+AX118+AN118+BH118+#REF!+DP118</f>
        <v>#REF!</v>
      </c>
      <c r="CP118" s="51" t="e">
        <f>CO118*1.261</f>
        <v>#REF!</v>
      </c>
      <c r="CQ118" s="51">
        <f t="shared" si="389"/>
        <v>647.30749999999989</v>
      </c>
      <c r="CR118" s="51">
        <f t="shared" si="390"/>
        <v>670.38109999999983</v>
      </c>
      <c r="CS118" s="51">
        <f t="shared" si="391"/>
        <v>694.89679999999987</v>
      </c>
      <c r="CT118" s="51">
        <f t="shared" si="392"/>
        <v>723.73879999999986</v>
      </c>
      <c r="CU118" s="51">
        <f t="shared" si="393"/>
        <v>866.26634999999987</v>
      </c>
      <c r="CV118" s="51">
        <f t="shared" si="561"/>
        <v>1029.9906901499999</v>
      </c>
      <c r="CW118" s="51">
        <f t="shared" si="394"/>
        <v>40.262</v>
      </c>
      <c r="CX118" s="51">
        <f t="shared" si="562"/>
        <v>0</v>
      </c>
      <c r="CY118" s="50"/>
      <c r="CZ118" s="50"/>
      <c r="DA118" s="51"/>
      <c r="DB118" s="51"/>
      <c r="DC118" s="51"/>
      <c r="DD118" s="15">
        <f t="shared" si="563"/>
        <v>101.64609458333332</v>
      </c>
      <c r="DE118" s="15">
        <f t="shared" si="564"/>
        <v>98.73321065789473</v>
      </c>
      <c r="DF118" s="15">
        <f t="shared" si="565"/>
        <v>96.111615124999986</v>
      </c>
      <c r="DG118" s="15">
        <f t="shared" si="566"/>
        <v>93.73969535714285</v>
      </c>
      <c r="DH118" s="15">
        <f t="shared" si="567"/>
        <v>76.489369772727258</v>
      </c>
      <c r="DI118" s="15"/>
      <c r="DJ118" s="15"/>
      <c r="DK118" s="15"/>
      <c r="DL118" s="15"/>
      <c r="DM118" s="15"/>
      <c r="DO118" s="51"/>
      <c r="DP118" s="51">
        <v>3</v>
      </c>
      <c r="DQ118" s="35">
        <v>118.9</v>
      </c>
      <c r="DR118" s="35">
        <f t="shared" si="568"/>
        <v>304.93828374999998</v>
      </c>
      <c r="DS118" s="35">
        <f t="shared" si="569"/>
        <v>296.19963197368418</v>
      </c>
      <c r="DT118" s="35">
        <f t="shared" si="570"/>
        <v>288.33484537499999</v>
      </c>
      <c r="DU118" s="35">
        <f t="shared" si="571"/>
        <v>281.21908607142853</v>
      </c>
      <c r="DV118" s="35">
        <f t="shared" si="572"/>
        <v>229.46810931818177</v>
      </c>
      <c r="DW118" s="35">
        <v>80</v>
      </c>
      <c r="DX118" s="35">
        <f t="shared" si="573"/>
        <v>8131.6875666666656</v>
      </c>
      <c r="DY118" s="35">
        <f t="shared" si="574"/>
        <v>7898.6568526315787</v>
      </c>
      <c r="DZ118" s="35">
        <f t="shared" si="575"/>
        <v>7688.9292099999984</v>
      </c>
      <c r="EA118" s="35">
        <f t="shared" si="576"/>
        <v>7499.1756285714282</v>
      </c>
      <c r="EB118" s="35">
        <f t="shared" si="577"/>
        <v>6119.1495818181811</v>
      </c>
      <c r="ED118" s="15">
        <f t="shared" si="578"/>
        <v>1829.6297024999999</v>
      </c>
      <c r="EE118" s="15">
        <f t="shared" si="579"/>
        <v>1875.9310025</v>
      </c>
      <c r="EF118" s="15">
        <f t="shared" si="580"/>
        <v>1922.2323024999996</v>
      </c>
      <c r="EG118" s="15">
        <f t="shared" si="581"/>
        <v>1968.5336024999999</v>
      </c>
      <c r="EH118" s="15">
        <f t="shared" si="582"/>
        <v>2524.1492024999993</v>
      </c>
      <c r="EI118" s="34"/>
      <c r="EJ118" s="35">
        <f t="shared" si="583"/>
        <v>6108.5144999999993</v>
      </c>
      <c r="EK118" s="35">
        <f t="shared" si="584"/>
        <v>4870.9911428571431</v>
      </c>
      <c r="EN118" s="15">
        <f t="shared" si="395"/>
        <v>76.223527777777775</v>
      </c>
      <c r="EO118" s="15">
        <f t="shared" si="402"/>
        <v>85.854965789473681</v>
      </c>
      <c r="EP118" s="15">
        <f t="shared" si="403"/>
        <v>83.575317499999997</v>
      </c>
      <c r="EQ118" s="15">
        <f t="shared" si="404"/>
        <v>76.356431249999986</v>
      </c>
      <c r="ER118" s="15">
        <f t="shared" si="396"/>
        <v>60.887389285714285</v>
      </c>
      <c r="ES118" s="15"/>
      <c r="ET118" s="15">
        <f t="shared" si="405"/>
        <v>1372.0235</v>
      </c>
      <c r="EU118" s="15">
        <f t="shared" si="406"/>
        <v>1631.2443499999999</v>
      </c>
      <c r="EV118" s="15">
        <f t="shared" si="407"/>
        <v>1671.5063499999999</v>
      </c>
      <c r="EW118" s="15">
        <f t="shared" si="526"/>
        <v>1832.5543499999997</v>
      </c>
      <c r="EX118" s="15">
        <f t="shared" si="527"/>
        <v>2557.2703499999998</v>
      </c>
      <c r="EY118" s="51">
        <f t="shared" si="397"/>
        <v>1372.0235</v>
      </c>
      <c r="EZ118" s="51">
        <f t="shared" si="398"/>
        <v>1435.3590999999999</v>
      </c>
      <c r="FA118" s="51">
        <f t="shared" si="399"/>
        <v>1500.1367999999998</v>
      </c>
      <c r="FB118" s="51">
        <f t="shared" si="400"/>
        <v>1690.0267999999999</v>
      </c>
      <c r="FC118" s="51">
        <f t="shared" si="401"/>
        <v>2557.2703499999998</v>
      </c>
      <c r="FE118" s="17"/>
      <c r="FF118" s="17"/>
      <c r="FG118" s="17"/>
      <c r="FH118" s="17"/>
      <c r="FI118" s="17"/>
      <c r="FJ118" s="32"/>
      <c r="FK118" s="32"/>
      <c r="FL118" s="32"/>
      <c r="FM118" s="32"/>
      <c r="FN118" s="32"/>
    </row>
    <row r="119" spans="1:170" ht="13.5" thickBot="1">
      <c r="A119" s="48">
        <v>15</v>
      </c>
      <c r="B119" s="2" t="s">
        <v>124</v>
      </c>
      <c r="C119" s="161">
        <v>18</v>
      </c>
      <c r="D119" s="162">
        <v>19</v>
      </c>
      <c r="E119" s="162">
        <v>20</v>
      </c>
      <c r="F119" s="162">
        <v>21</v>
      </c>
      <c r="G119" s="163">
        <v>33</v>
      </c>
      <c r="H119" s="26"/>
      <c r="I119" s="26">
        <f t="shared" si="585"/>
        <v>0</v>
      </c>
      <c r="J119" s="8">
        <f t="shared" si="529"/>
        <v>0</v>
      </c>
      <c r="K119" s="8">
        <f t="shared" si="530"/>
        <v>0</v>
      </c>
      <c r="L119" s="8">
        <f t="shared" si="531"/>
        <v>0</v>
      </c>
      <c r="M119" s="8">
        <f t="shared" si="532"/>
        <v>0</v>
      </c>
      <c r="N119" s="164">
        <f t="shared" si="533"/>
        <v>0</v>
      </c>
      <c r="O119" s="165">
        <v>0</v>
      </c>
      <c r="P119" s="4">
        <f>O119*1</f>
        <v>0</v>
      </c>
      <c r="Q119" s="4">
        <f t="shared" si="388"/>
        <v>0</v>
      </c>
      <c r="R119" s="8">
        <f t="shared" si="534"/>
        <v>0</v>
      </c>
      <c r="S119" s="8">
        <f t="shared" si="535"/>
        <v>0</v>
      </c>
      <c r="T119" s="8">
        <f t="shared" si="536"/>
        <v>0</v>
      </c>
      <c r="U119" s="8">
        <f t="shared" si="537"/>
        <v>0</v>
      </c>
      <c r="V119" s="166">
        <f t="shared" si="538"/>
        <v>0</v>
      </c>
      <c r="W119" s="156">
        <v>8.1999999999999993</v>
      </c>
      <c r="X119" s="4">
        <v>4.91</v>
      </c>
      <c r="Y119" s="4">
        <f t="shared" si="539"/>
        <v>40.262</v>
      </c>
      <c r="Z119" s="156">
        <v>15</v>
      </c>
      <c r="AA119" s="4">
        <v>4.91</v>
      </c>
      <c r="AB119" s="157">
        <f t="shared" si="540"/>
        <v>73.650000000000006</v>
      </c>
      <c r="AC119" s="12">
        <v>7.3</v>
      </c>
      <c r="AD119" s="4">
        <v>12.85</v>
      </c>
      <c r="AE119" s="8" t="e">
        <f>#REF!*AC119</f>
        <v>#REF!</v>
      </c>
      <c r="AF119" s="6">
        <f t="shared" si="541"/>
        <v>14.777499999999998</v>
      </c>
      <c r="AG119" s="7">
        <f t="shared" si="542"/>
        <v>93.804999999999993</v>
      </c>
      <c r="AH119" s="167"/>
      <c r="AI119" s="8">
        <v>0</v>
      </c>
      <c r="AJ119" s="8"/>
      <c r="AK119" s="8">
        <f t="shared" si="586"/>
        <v>0</v>
      </c>
      <c r="AL119" s="8">
        <v>0</v>
      </c>
      <c r="AM119" s="8">
        <v>0</v>
      </c>
      <c r="AN119" s="6">
        <f t="shared" si="543"/>
        <v>0</v>
      </c>
      <c r="AO119" s="165">
        <v>1</v>
      </c>
      <c r="AP119" s="8">
        <v>0</v>
      </c>
      <c r="AQ119" s="4">
        <v>69.14</v>
      </c>
      <c r="AR119" s="6">
        <f t="shared" si="544"/>
        <v>76.054000000000002</v>
      </c>
      <c r="AS119" s="7">
        <f t="shared" si="545"/>
        <v>69.14</v>
      </c>
      <c r="AT119" s="156">
        <v>15</v>
      </c>
      <c r="AU119" s="8">
        <v>1.62</v>
      </c>
      <c r="AV119" s="4">
        <v>4.71</v>
      </c>
      <c r="AW119" s="8">
        <f t="shared" si="546"/>
        <v>24.3</v>
      </c>
      <c r="AX119" s="6">
        <f t="shared" si="547"/>
        <v>70.650000000000006</v>
      </c>
      <c r="AY119" s="165">
        <v>65</v>
      </c>
      <c r="AZ119" s="8">
        <v>1.1200000000000001</v>
      </c>
      <c r="BA119" s="4">
        <v>74.599999999999994</v>
      </c>
      <c r="BB119" s="4">
        <v>84.8</v>
      </c>
      <c r="BC119" s="4">
        <v>96.8</v>
      </c>
      <c r="BD119" s="4">
        <v>121</v>
      </c>
      <c r="BE119" s="4">
        <f>2.09*115/100</f>
        <v>2.4034999999999997</v>
      </c>
      <c r="BF119" s="8">
        <f t="shared" si="548"/>
        <v>72.800000000000011</v>
      </c>
      <c r="BG119" s="6">
        <f t="shared" si="549"/>
        <v>2.64385</v>
      </c>
      <c r="BH119" s="7">
        <f t="shared" si="550"/>
        <v>156.22749999999999</v>
      </c>
      <c r="BI119" s="170"/>
      <c r="BJ119" s="171"/>
      <c r="BK119" s="172"/>
      <c r="BL119" s="173"/>
      <c r="BM119" s="174"/>
      <c r="BN119" s="171"/>
      <c r="BO119" s="172"/>
      <c r="BP119" s="173"/>
      <c r="BQ119" s="174"/>
      <c r="BR119" s="171"/>
      <c r="BS119" s="172"/>
      <c r="BT119" s="173"/>
      <c r="BU119" s="174"/>
      <c r="BV119" s="171"/>
      <c r="BW119" s="172"/>
      <c r="BX119" s="173"/>
      <c r="BY119" s="174"/>
      <c r="BZ119" s="171"/>
      <c r="CA119" s="172"/>
      <c r="CB119" s="173"/>
      <c r="CD119" s="33">
        <f t="shared" si="551"/>
        <v>345.7</v>
      </c>
      <c r="CE119" s="17">
        <f t="shared" si="552"/>
        <v>276.56</v>
      </c>
      <c r="CF119" s="17">
        <f t="shared" si="553"/>
        <v>207.42000000000002</v>
      </c>
      <c r="CG119" s="17">
        <f t="shared" si="554"/>
        <v>138.28</v>
      </c>
      <c r="CH119" s="17">
        <f t="shared" si="555"/>
        <v>69.14</v>
      </c>
      <c r="CJ119" s="17">
        <f t="shared" si="556"/>
        <v>3.8411111111111111</v>
      </c>
      <c r="CK119" s="17">
        <f t="shared" si="557"/>
        <v>3.6389473684210527</v>
      </c>
      <c r="CL119" s="17">
        <f t="shared" si="558"/>
        <v>3.4569999999999999</v>
      </c>
      <c r="CM119" s="17">
        <f t="shared" si="559"/>
        <v>3.2923809523809524</v>
      </c>
      <c r="CN119" s="17">
        <f t="shared" si="560"/>
        <v>2.0951515151515152</v>
      </c>
      <c r="CO119" s="17" t="e">
        <f>#REF!+AG119+AX119+AN119+BH119+#REF!+DP119</f>
        <v>#REF!</v>
      </c>
      <c r="CP119" s="17" t="e">
        <f>CO119*1.259</f>
        <v>#REF!</v>
      </c>
      <c r="CQ119" s="17">
        <f t="shared" si="389"/>
        <v>463.47249999999997</v>
      </c>
      <c r="CR119" s="17">
        <f t="shared" si="390"/>
        <v>486.54609999999997</v>
      </c>
      <c r="CS119" s="17">
        <f t="shared" si="391"/>
        <v>511.06179999999995</v>
      </c>
      <c r="CT119" s="17">
        <f t="shared" si="392"/>
        <v>539.90379999999993</v>
      </c>
      <c r="CU119" s="17">
        <f t="shared" si="393"/>
        <v>598.06849999999997</v>
      </c>
      <c r="CV119" s="17">
        <f t="shared" si="561"/>
        <v>712.89765199999999</v>
      </c>
      <c r="CW119" s="17">
        <f t="shared" si="394"/>
        <v>40.262</v>
      </c>
      <c r="CX119" s="17">
        <f t="shared" si="562"/>
        <v>0</v>
      </c>
      <c r="CY119" s="33"/>
      <c r="CZ119" s="33"/>
      <c r="DA119" s="17"/>
      <c r="DB119" s="17"/>
      <c r="DC119" s="17"/>
      <c r="DD119" s="15">
        <f t="shared" si="563"/>
        <v>84.511231944444432</v>
      </c>
      <c r="DE119" s="15">
        <f t="shared" si="564"/>
        <v>82.500182894736838</v>
      </c>
      <c r="DF119" s="15">
        <f t="shared" si="565"/>
        <v>80.690238749999992</v>
      </c>
      <c r="DG119" s="15">
        <f t="shared" si="566"/>
        <v>79.052670238095232</v>
      </c>
      <c r="DH119" s="15">
        <f t="shared" si="567"/>
        <v>67.14308106060605</v>
      </c>
      <c r="DI119" s="15"/>
      <c r="DJ119" s="15"/>
      <c r="DK119" s="15"/>
      <c r="DL119" s="15"/>
      <c r="DM119" s="15"/>
      <c r="DO119" s="17"/>
      <c r="DP119" s="17">
        <v>3.2</v>
      </c>
      <c r="DQ119" s="32">
        <v>119.2</v>
      </c>
      <c r="DR119" s="32">
        <f t="shared" si="568"/>
        <v>270.4359422222222</v>
      </c>
      <c r="DS119" s="32">
        <f t="shared" si="569"/>
        <v>264.00058526315792</v>
      </c>
      <c r="DT119" s="32">
        <f t="shared" si="570"/>
        <v>258.20876399999997</v>
      </c>
      <c r="DU119" s="32">
        <f t="shared" si="571"/>
        <v>252.96854476190475</v>
      </c>
      <c r="DV119" s="32">
        <f t="shared" si="572"/>
        <v>214.85785939393938</v>
      </c>
      <c r="DW119" s="32">
        <v>96</v>
      </c>
      <c r="DX119" s="32">
        <f t="shared" si="573"/>
        <v>8113.0782666666655</v>
      </c>
      <c r="DY119" s="32">
        <f t="shared" si="574"/>
        <v>7920.0175578947365</v>
      </c>
      <c r="DZ119" s="32">
        <f t="shared" si="575"/>
        <v>7746.2629199999992</v>
      </c>
      <c r="EA119" s="32">
        <f t="shared" si="576"/>
        <v>7589.0563428571422</v>
      </c>
      <c r="EB119" s="32">
        <f t="shared" si="577"/>
        <v>6445.7357818181808</v>
      </c>
      <c r="ED119" s="15">
        <f t="shared" si="578"/>
        <v>1521.2021749999999</v>
      </c>
      <c r="EE119" s="15">
        <f t="shared" si="579"/>
        <v>1567.503475</v>
      </c>
      <c r="EF119" s="15">
        <f t="shared" si="580"/>
        <v>1613.8047749999998</v>
      </c>
      <c r="EG119" s="15">
        <f t="shared" si="581"/>
        <v>1660.1060749999999</v>
      </c>
      <c r="EH119" s="15">
        <f t="shared" si="582"/>
        <v>2215.7216749999998</v>
      </c>
      <c r="EI119" s="34"/>
      <c r="EJ119" s="35">
        <f t="shared" si="583"/>
        <v>6257.4260000000004</v>
      </c>
      <c r="EK119" s="35">
        <f t="shared" si="584"/>
        <v>5232.1657142857148</v>
      </c>
      <c r="EL119" s="35"/>
      <c r="EM119" s="35"/>
      <c r="EN119" s="15">
        <f t="shared" si="395"/>
        <v>66.010472222222219</v>
      </c>
      <c r="EO119" s="15">
        <f t="shared" si="402"/>
        <v>71.739289473684209</v>
      </c>
      <c r="EP119" s="15">
        <f t="shared" si="403"/>
        <v>70.165424999999999</v>
      </c>
      <c r="EQ119" s="15">
        <f t="shared" si="404"/>
        <v>65.181520833333337</v>
      </c>
      <c r="ER119" s="15">
        <f t="shared" si="396"/>
        <v>54.501726190476191</v>
      </c>
      <c r="ES119" s="15"/>
      <c r="ET119" s="15">
        <f t="shared" si="405"/>
        <v>1188.1885</v>
      </c>
      <c r="EU119" s="15">
        <f t="shared" si="406"/>
        <v>1363.0464999999999</v>
      </c>
      <c r="EV119" s="15">
        <f t="shared" si="407"/>
        <v>1403.3085000000001</v>
      </c>
      <c r="EW119" s="15">
        <f t="shared" si="526"/>
        <v>1564.3565000000001</v>
      </c>
      <c r="EX119" s="15">
        <f t="shared" si="527"/>
        <v>2289.0725000000002</v>
      </c>
      <c r="EY119" s="17">
        <f t="shared" si="397"/>
        <v>1188.1885</v>
      </c>
      <c r="EZ119" s="17">
        <f t="shared" si="398"/>
        <v>1251.5241000000001</v>
      </c>
      <c r="FA119" s="17">
        <f t="shared" si="399"/>
        <v>1316.3018</v>
      </c>
      <c r="FB119" s="17">
        <f t="shared" si="400"/>
        <v>1506.1918000000001</v>
      </c>
      <c r="FC119" s="17">
        <f t="shared" si="401"/>
        <v>2289.0724999999998</v>
      </c>
      <c r="FE119" s="17"/>
      <c r="FF119" s="17"/>
      <c r="FG119" s="17"/>
      <c r="FH119" s="17"/>
      <c r="FI119" s="17"/>
    </row>
    <row r="120" spans="1:170" ht="13.5" thickBot="1">
      <c r="A120" s="189">
        <v>10</v>
      </c>
      <c r="B120" s="137" t="s">
        <v>125</v>
      </c>
      <c r="C120" s="175"/>
      <c r="D120" s="176"/>
      <c r="E120" s="176"/>
      <c r="F120" s="176"/>
      <c r="G120" s="177"/>
      <c r="H120" s="195"/>
      <c r="I120" s="26">
        <f t="shared" si="585"/>
        <v>0</v>
      </c>
      <c r="J120" s="9"/>
      <c r="K120" s="9"/>
      <c r="L120" s="9"/>
      <c r="M120" s="9"/>
      <c r="N120" s="148"/>
      <c r="O120" s="178"/>
      <c r="P120" s="4">
        <f>O120*1</f>
        <v>0</v>
      </c>
      <c r="Q120" s="4">
        <f t="shared" si="388"/>
        <v>0</v>
      </c>
      <c r="R120" s="9"/>
      <c r="S120" s="9"/>
      <c r="T120" s="9"/>
      <c r="U120" s="9"/>
      <c r="V120" s="179"/>
      <c r="W120" s="156"/>
      <c r="X120" s="4"/>
      <c r="Y120" s="4"/>
      <c r="Z120" s="156"/>
      <c r="AA120" s="4"/>
      <c r="AB120" s="157"/>
      <c r="AC120" s="178"/>
      <c r="AD120" s="4"/>
      <c r="AE120" s="9"/>
      <c r="AF120" s="6"/>
      <c r="AG120" s="7"/>
      <c r="AH120" s="146"/>
      <c r="AI120" s="9"/>
      <c r="AJ120" s="9"/>
      <c r="AK120" s="9"/>
      <c r="AL120" s="9"/>
      <c r="AM120" s="9"/>
      <c r="AN120" s="6"/>
      <c r="AO120" s="178"/>
      <c r="AP120" s="9"/>
      <c r="AQ120" s="4"/>
      <c r="AR120" s="6"/>
      <c r="AS120" s="7"/>
      <c r="AT120" s="156"/>
      <c r="AU120" s="9"/>
      <c r="AV120" s="4"/>
      <c r="AW120" s="9"/>
      <c r="AX120" s="6"/>
      <c r="AY120" s="165"/>
      <c r="AZ120" s="9"/>
      <c r="BA120" s="4"/>
      <c r="BB120" s="4"/>
      <c r="BC120" s="4"/>
      <c r="BD120" s="4"/>
      <c r="BE120" s="4"/>
      <c r="BF120" s="9"/>
      <c r="BG120" s="6"/>
      <c r="BH120" s="7"/>
      <c r="BI120" s="181"/>
      <c r="BJ120" s="182"/>
      <c r="BK120" s="183"/>
      <c r="BL120" s="184"/>
      <c r="BM120" s="185"/>
      <c r="BN120" s="182"/>
      <c r="BO120" s="183"/>
      <c r="BP120" s="184"/>
      <c r="BQ120" s="185"/>
      <c r="BR120" s="182"/>
      <c r="BS120" s="183"/>
      <c r="BT120" s="184"/>
      <c r="BU120" s="185"/>
      <c r="BV120" s="182"/>
      <c r="BW120" s="183"/>
      <c r="BX120" s="184"/>
      <c r="BY120" s="185"/>
      <c r="BZ120" s="182"/>
      <c r="CA120" s="183"/>
      <c r="CB120" s="184"/>
      <c r="CD120" s="33"/>
      <c r="CE120" s="17"/>
      <c r="CF120" s="17"/>
      <c r="CG120" s="17"/>
      <c r="CH120" s="17"/>
      <c r="CJ120" s="17"/>
      <c r="CK120" s="17"/>
      <c r="CL120" s="17"/>
      <c r="CM120" s="17"/>
      <c r="CN120" s="17"/>
      <c r="CO120" s="17"/>
      <c r="CP120" s="17"/>
      <c r="CQ120" s="17">
        <f t="shared" si="389"/>
        <v>0</v>
      </c>
      <c r="CR120" s="17">
        <f t="shared" si="390"/>
        <v>0</v>
      </c>
      <c r="CS120" s="17">
        <f t="shared" si="391"/>
        <v>0</v>
      </c>
      <c r="CT120" s="17">
        <f t="shared" si="392"/>
        <v>0</v>
      </c>
      <c r="CU120" s="17">
        <f t="shared" si="393"/>
        <v>0</v>
      </c>
      <c r="CV120" s="17"/>
      <c r="CW120" s="17">
        <f t="shared" si="394"/>
        <v>0</v>
      </c>
      <c r="CX120" s="17"/>
      <c r="CY120" s="33"/>
      <c r="CZ120" s="33"/>
      <c r="DA120" s="17"/>
      <c r="DB120" s="17"/>
      <c r="DC120" s="17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O120" s="17"/>
      <c r="DP120" s="17"/>
      <c r="ED120" s="15"/>
      <c r="EE120" s="15"/>
      <c r="EF120" s="15"/>
      <c r="EG120" s="15"/>
      <c r="EH120" s="15"/>
      <c r="EI120" s="34"/>
      <c r="EJ120" s="35"/>
      <c r="EK120" s="35"/>
      <c r="EL120" s="35"/>
      <c r="EM120" s="35"/>
      <c r="EN120" s="15">
        <f t="shared" si="395"/>
        <v>0</v>
      </c>
      <c r="EO120" s="15">
        <f t="shared" si="402"/>
        <v>0</v>
      </c>
      <c r="EP120" s="15">
        <f t="shared" si="403"/>
        <v>0</v>
      </c>
      <c r="EQ120" s="15">
        <f t="shared" si="404"/>
        <v>0</v>
      </c>
      <c r="ER120" s="15">
        <f t="shared" si="396"/>
        <v>0</v>
      </c>
      <c r="ES120" s="15"/>
      <c r="ET120" s="15">
        <f t="shared" si="405"/>
        <v>0</v>
      </c>
      <c r="EU120" s="15">
        <f t="shared" si="406"/>
        <v>0</v>
      </c>
      <c r="EV120" s="15">
        <f t="shared" si="407"/>
        <v>0</v>
      </c>
      <c r="EW120" s="15"/>
      <c r="EX120" s="15"/>
      <c r="EY120" s="17">
        <f t="shared" si="397"/>
        <v>0</v>
      </c>
      <c r="EZ120" s="17">
        <f t="shared" si="398"/>
        <v>0</v>
      </c>
      <c r="FA120" s="17">
        <f t="shared" si="399"/>
        <v>0</v>
      </c>
      <c r="FB120" s="17">
        <f t="shared" si="400"/>
        <v>0</v>
      </c>
      <c r="FC120" s="17">
        <f t="shared" si="401"/>
        <v>0</v>
      </c>
      <c r="FE120" s="17"/>
      <c r="FF120" s="17"/>
      <c r="FG120" s="17"/>
      <c r="FH120" s="17"/>
      <c r="FI120" s="17"/>
    </row>
    <row r="121" spans="1:170" ht="13.5" thickBot="1">
      <c r="A121" s="48">
        <v>1</v>
      </c>
      <c r="B121" s="19" t="s">
        <v>126</v>
      </c>
      <c r="C121" s="23">
        <v>18</v>
      </c>
      <c r="D121" s="24">
        <v>19</v>
      </c>
      <c r="E121" s="24">
        <v>20</v>
      </c>
      <c r="F121" s="24">
        <v>21</v>
      </c>
      <c r="G121" s="25">
        <v>33</v>
      </c>
      <c r="H121" s="26"/>
      <c r="I121" s="26">
        <f t="shared" si="585"/>
        <v>0</v>
      </c>
      <c r="J121" s="4">
        <f>I121*C121</f>
        <v>0</v>
      </c>
      <c r="K121" s="4">
        <f>I121*D121</f>
        <v>0</v>
      </c>
      <c r="L121" s="4">
        <f>I121*E121</f>
        <v>0</v>
      </c>
      <c r="M121" s="4">
        <f>I121*F121</f>
        <v>0</v>
      </c>
      <c r="N121" s="6">
        <f>I121*G121</f>
        <v>0</v>
      </c>
      <c r="O121" s="154">
        <v>1.49E-2</v>
      </c>
      <c r="P121" s="4">
        <v>1720.44</v>
      </c>
      <c r="Q121" s="4">
        <f t="shared" si="388"/>
        <v>1961.3016</v>
      </c>
      <c r="R121" s="4">
        <f t="shared" ref="R121:R136" si="588">P121*O121*C121</f>
        <v>461.42200800000001</v>
      </c>
      <c r="S121" s="4">
        <f t="shared" ref="S121:S136" si="589">P121*O121*D121</f>
        <v>487.05656399999998</v>
      </c>
      <c r="T121" s="4">
        <f t="shared" ref="T121:T136" si="590">P121*O121*E121</f>
        <v>512.69111999999996</v>
      </c>
      <c r="U121" s="4">
        <f t="shared" ref="U121:U136" si="591">P121*O121*F121</f>
        <v>538.32567600000004</v>
      </c>
      <c r="V121" s="7">
        <f t="shared" ref="V121:V136" si="592">P121*O121*G121</f>
        <v>845.94034799999997</v>
      </c>
      <c r="W121" s="156">
        <v>8.1999999999999993</v>
      </c>
      <c r="X121" s="4">
        <v>4.91</v>
      </c>
      <c r="Y121" s="4">
        <f t="shared" ref="Y121:Y136" si="593">W121*X121</f>
        <v>40.262</v>
      </c>
      <c r="Z121" s="156">
        <v>15</v>
      </c>
      <c r="AA121" s="4">
        <v>4.91</v>
      </c>
      <c r="AB121" s="157">
        <f t="shared" ref="AB121:AB136" si="594">AA121*Z121</f>
        <v>73.650000000000006</v>
      </c>
      <c r="AC121" s="12">
        <v>7.3</v>
      </c>
      <c r="AD121" s="4">
        <v>44.08</v>
      </c>
      <c r="AE121" s="4" t="e">
        <f>#REF!*AC121</f>
        <v>#REF!</v>
      </c>
      <c r="AF121" s="6">
        <f t="shared" ref="AF121:AF136" si="595">AD121*1.15</f>
        <v>50.691999999999993</v>
      </c>
      <c r="AG121" s="7">
        <f t="shared" ref="AG121:AG136" si="596">AC121*AD121</f>
        <v>321.78399999999999</v>
      </c>
      <c r="AH121" s="156"/>
      <c r="AI121" s="4">
        <v>0</v>
      </c>
      <c r="AJ121" s="4"/>
      <c r="AK121" s="4">
        <f t="shared" ref="AK121:AK136" si="597">AI121*AH121</f>
        <v>0</v>
      </c>
      <c r="AL121" s="4"/>
      <c r="AM121" s="4">
        <v>0</v>
      </c>
      <c r="AN121" s="6">
        <f t="shared" ref="AN121:AN136" si="598">AH121*AJ121</f>
        <v>0</v>
      </c>
      <c r="AO121" s="12">
        <v>0</v>
      </c>
      <c r="AP121" s="4">
        <v>0</v>
      </c>
      <c r="AQ121" s="4">
        <f>AP121*1.193</f>
        <v>0</v>
      </c>
      <c r="AR121" s="6">
        <f t="shared" ref="AR121:AR136" si="599">AQ121*1.1</f>
        <v>0</v>
      </c>
      <c r="AS121" s="7">
        <f t="shared" ref="AS121:AS136" si="600">AO121*AQ121</f>
        <v>0</v>
      </c>
      <c r="AT121" s="156">
        <v>15</v>
      </c>
      <c r="AU121" s="4">
        <v>1.62</v>
      </c>
      <c r="AV121" s="4">
        <v>4.71</v>
      </c>
      <c r="AW121" s="4">
        <f t="shared" ref="AW121:AW136" si="601">AU121*AT121</f>
        <v>24.3</v>
      </c>
      <c r="AX121" s="6">
        <f t="shared" ref="AX121:AX136" si="602">AV121*AT121</f>
        <v>70.650000000000006</v>
      </c>
      <c r="AY121" s="165">
        <v>65</v>
      </c>
      <c r="AZ121" s="4">
        <v>1.1200000000000001</v>
      </c>
      <c r="BA121" s="4">
        <v>74.599999999999994</v>
      </c>
      <c r="BB121" s="4">
        <v>84.8</v>
      </c>
      <c r="BC121" s="4">
        <v>96.8</v>
      </c>
      <c r="BD121" s="4">
        <v>156.1</v>
      </c>
      <c r="BE121" s="4">
        <f>2.09*115/100</f>
        <v>2.4034999999999997</v>
      </c>
      <c r="BF121" s="4">
        <f t="shared" ref="BF121:BF136" si="603">AZ121*AY121</f>
        <v>72.800000000000011</v>
      </c>
      <c r="BG121" s="6">
        <f t="shared" ref="BG121:BG136" si="604">BE121*1.1</f>
        <v>2.64385</v>
      </c>
      <c r="BH121" s="7">
        <f t="shared" ref="BH121:BH136" si="605">BE121*AY121</f>
        <v>156.22749999999999</v>
      </c>
      <c r="BI121" s="27"/>
      <c r="BJ121" s="28"/>
      <c r="BK121" s="29"/>
      <c r="BL121" s="30"/>
      <c r="BM121" s="31"/>
      <c r="BN121" s="28"/>
      <c r="BO121" s="29"/>
      <c r="BP121" s="30"/>
      <c r="BQ121" s="31"/>
      <c r="BR121" s="28"/>
      <c r="BS121" s="29"/>
      <c r="BT121" s="30"/>
      <c r="BU121" s="31"/>
      <c r="BV121" s="28"/>
      <c r="BW121" s="29"/>
      <c r="BX121" s="30"/>
      <c r="BY121" s="31"/>
      <c r="BZ121" s="28"/>
      <c r="CA121" s="29"/>
      <c r="CB121" s="30"/>
      <c r="CD121" s="33">
        <f t="shared" ref="CD121:CD136" si="606">(AS121*5)</f>
        <v>0</v>
      </c>
      <c r="CE121" s="17">
        <f t="shared" ref="CE121:CE136" si="607">AS121*4</f>
        <v>0</v>
      </c>
      <c r="CF121" s="17">
        <f t="shared" ref="CF121:CF136" si="608">AS121*3</f>
        <v>0</v>
      </c>
      <c r="CG121" s="17">
        <f t="shared" ref="CG121:CG136" si="609">AS121*2</f>
        <v>0</v>
      </c>
      <c r="CH121" s="17">
        <f t="shared" ref="CH121:CH136" si="610">AS121</f>
        <v>0</v>
      </c>
      <c r="CJ121" s="17">
        <f t="shared" ref="CJ121:CJ136" si="611">CD121/5/18</f>
        <v>0</v>
      </c>
      <c r="CK121" s="17">
        <f t="shared" ref="CK121:CK136" si="612">CE121/4/19</f>
        <v>0</v>
      </c>
      <c r="CL121" s="17">
        <f t="shared" ref="CL121:CL136" si="613">CF121/3/20</f>
        <v>0</v>
      </c>
      <c r="CM121" s="17">
        <f t="shared" ref="CM121:CM136" si="614">CG121/2/21</f>
        <v>0</v>
      </c>
      <c r="CN121" s="17">
        <f t="shared" ref="CN121:CN136" si="615">CH121/1/33</f>
        <v>0</v>
      </c>
      <c r="CO121" s="17" t="e">
        <f>#REF!+AG121+AX121+AN121+BH121+#REF!+DP121</f>
        <v>#REF!</v>
      </c>
      <c r="CP121" s="17" t="e">
        <f>CO121*1.26</f>
        <v>#REF!</v>
      </c>
      <c r="CQ121" s="17">
        <f t="shared" si="389"/>
        <v>622.31149999999991</v>
      </c>
      <c r="CR121" s="17">
        <f t="shared" si="390"/>
        <v>645.38509999999997</v>
      </c>
      <c r="CS121" s="17">
        <f t="shared" si="391"/>
        <v>669.90079999999989</v>
      </c>
      <c r="CT121" s="17">
        <f t="shared" si="392"/>
        <v>698.74279999999987</v>
      </c>
      <c r="CU121" s="17">
        <f t="shared" si="393"/>
        <v>841.27034999999989</v>
      </c>
      <c r="CV121" s="17">
        <f t="shared" ref="CV121:CV136" si="616">CU121*DQ121/100</f>
        <v>973.34979494999993</v>
      </c>
      <c r="CW121" s="17">
        <f t="shared" si="394"/>
        <v>40.262</v>
      </c>
      <c r="CX121" s="17">
        <f t="shared" ref="CX121:CX136" si="617">O121*P121</f>
        <v>25.634556</v>
      </c>
      <c r="CY121" s="33"/>
      <c r="CZ121" s="33"/>
      <c r="DA121" s="17"/>
      <c r="DB121" s="17"/>
      <c r="DC121" s="17"/>
      <c r="DD121" s="15">
        <f t="shared" ref="DD121:DD136" si="618">(CU121/18+CW121)*1.15</f>
        <v>100.04912791666665</v>
      </c>
      <c r="DE121" s="15">
        <f t="shared" ref="DE121:DE136" si="619">(CU121/19+CW121)*1.15</f>
        <v>97.220294868421036</v>
      </c>
      <c r="DF121" s="15">
        <f t="shared" ref="DF121:DF136" si="620">(CU121/20+CW121) *1.15</f>
        <v>94.674345124999974</v>
      </c>
      <c r="DG121" s="15">
        <f t="shared" ref="DG121:DG136" si="621">(CU121/21+CW121)*1.15</f>
        <v>92.370866785714284</v>
      </c>
      <c r="DH121" s="15">
        <f t="shared" ref="DH121:DH136" si="622">(CU121/33+CW121) *1.15</f>
        <v>75.61829704545454</v>
      </c>
      <c r="DI121" s="15"/>
      <c r="DJ121" s="15"/>
      <c r="DK121" s="15"/>
      <c r="DL121" s="15"/>
      <c r="DM121" s="15"/>
      <c r="DO121" s="17"/>
      <c r="DP121" s="17">
        <v>2.5</v>
      </c>
      <c r="DQ121" s="32">
        <v>115.7</v>
      </c>
      <c r="DR121" s="32">
        <f t="shared" ref="DR121:DR136" si="623">DD121*DP121</f>
        <v>250.12281979166661</v>
      </c>
      <c r="DS121" s="32">
        <f t="shared" ref="DS121:DS136" si="624">DE121*DP121</f>
        <v>243.05073717105259</v>
      </c>
      <c r="DT121" s="32">
        <f t="shared" ref="DT121:DT136" si="625">DF121*DP121</f>
        <v>236.68586281249992</v>
      </c>
      <c r="DU121" s="32">
        <f t="shared" ref="DU121:DU136" si="626">DG121*DP121</f>
        <v>230.9271669642857</v>
      </c>
      <c r="DV121" s="32">
        <f t="shared" ref="DV121:DV136" si="627">DH121*DP121</f>
        <v>189.04574261363635</v>
      </c>
      <c r="DW121" s="32">
        <v>165</v>
      </c>
      <c r="DX121" s="32">
        <f t="shared" ref="DX121:DX136" si="628">DD121*DW121</f>
        <v>16508.106106249998</v>
      </c>
      <c r="DY121" s="32">
        <f t="shared" ref="DY121:DY136" si="629">DE121*DW121</f>
        <v>16041.348653289471</v>
      </c>
      <c r="DZ121" s="32">
        <f t="shared" ref="DZ121:DZ136" si="630">DF121*DW121</f>
        <v>15621.266945624995</v>
      </c>
      <c r="EA121" s="32">
        <f t="shared" ref="EA121:EA136" si="631">DG121*DW121</f>
        <v>15241.193019642857</v>
      </c>
      <c r="EB121" s="32">
        <f t="shared" ref="EB121:EB136" si="632">DH121*DW121</f>
        <v>12477.019012499999</v>
      </c>
      <c r="ED121" s="15">
        <f t="shared" ref="ED121:ED136" si="633">DD121*18</f>
        <v>1800.8843024999996</v>
      </c>
      <c r="EE121" s="15">
        <f t="shared" ref="EE121:EE136" si="634">DE121*19</f>
        <v>1847.1856024999997</v>
      </c>
      <c r="EF121" s="15">
        <f t="shared" ref="EF121:EF136" si="635">DF121*20</f>
        <v>1893.4869024999994</v>
      </c>
      <c r="EG121" s="15">
        <f t="shared" ref="EG121:EG136" si="636">DG121*21</f>
        <v>1939.7882024999999</v>
      </c>
      <c r="EH121" s="15">
        <f t="shared" ref="EH121:EH136" si="637">DH121*33</f>
        <v>2495.4038025</v>
      </c>
      <c r="EI121" s="34"/>
      <c r="EJ121" s="35">
        <f t="shared" ref="EJ121:EJ136" si="638">EQ121*DW121</f>
        <v>12426.96365625</v>
      </c>
      <c r="EK121" s="35">
        <f t="shared" ref="EK121:EK136" si="639">ER121*DW121</f>
        <v>9948.2206607142853</v>
      </c>
      <c r="EL121" s="35"/>
      <c r="EM121" s="35"/>
      <c r="EN121" s="15">
        <f t="shared" si="395"/>
        <v>74.83486111111111</v>
      </c>
      <c r="EO121" s="15">
        <f t="shared" si="402"/>
        <v>84.539386842105259</v>
      </c>
      <c r="EP121" s="15">
        <f t="shared" si="403"/>
        <v>82.325517499999989</v>
      </c>
      <c r="EQ121" s="15">
        <f t="shared" si="404"/>
        <v>75.314931250000001</v>
      </c>
      <c r="ER121" s="15">
        <f t="shared" si="396"/>
        <v>60.292246428571431</v>
      </c>
      <c r="ES121" s="15"/>
      <c r="ET121" s="15">
        <f t="shared" si="405"/>
        <v>1347.0274999999999</v>
      </c>
      <c r="EU121" s="15">
        <f t="shared" si="406"/>
        <v>1606.2483499999998</v>
      </c>
      <c r="EV121" s="15">
        <f t="shared" si="407"/>
        <v>1646.5103499999998</v>
      </c>
      <c r="EW121" s="15">
        <f t="shared" ref="EW121:EW136" si="640">EQ121*24</f>
        <v>1807.55835</v>
      </c>
      <c r="EX121" s="15">
        <f t="shared" ref="EX121:EX136" si="641">ER121*42</f>
        <v>2532.2743500000001</v>
      </c>
      <c r="EY121" s="17">
        <f t="shared" si="397"/>
        <v>1347.0274999999999</v>
      </c>
      <c r="EZ121" s="17">
        <f t="shared" si="398"/>
        <v>1410.3631</v>
      </c>
      <c r="FA121" s="17">
        <f t="shared" si="399"/>
        <v>1475.1407999999999</v>
      </c>
      <c r="FB121" s="17">
        <f t="shared" si="400"/>
        <v>1665.0308</v>
      </c>
      <c r="FC121" s="17">
        <f t="shared" si="401"/>
        <v>2532.2743499999997</v>
      </c>
      <c r="FE121" s="17"/>
      <c r="FF121" s="17"/>
      <c r="FG121" s="17"/>
      <c r="FH121" s="17"/>
      <c r="FI121" s="17"/>
    </row>
    <row r="122" spans="1:170" ht="13.5" thickBot="1">
      <c r="A122" s="48">
        <v>2</v>
      </c>
      <c r="B122" s="19" t="s">
        <v>127</v>
      </c>
      <c r="C122" s="23">
        <v>18</v>
      </c>
      <c r="D122" s="24">
        <v>19</v>
      </c>
      <c r="E122" s="24">
        <v>20</v>
      </c>
      <c r="F122" s="24">
        <v>21</v>
      </c>
      <c r="G122" s="25">
        <v>33</v>
      </c>
      <c r="H122" s="26"/>
      <c r="I122" s="26">
        <f t="shared" si="585"/>
        <v>0</v>
      </c>
      <c r="J122" s="4">
        <f>I122*C122</f>
        <v>0</v>
      </c>
      <c r="K122" s="4">
        <f>I122*D122</f>
        <v>0</v>
      </c>
      <c r="L122" s="4">
        <f>I122*E122</f>
        <v>0</v>
      </c>
      <c r="M122" s="4">
        <f>I122*F122</f>
        <v>0</v>
      </c>
      <c r="N122" s="6">
        <f>I122*G122</f>
        <v>0</v>
      </c>
      <c r="O122" s="12">
        <v>0</v>
      </c>
      <c r="P122" s="4">
        <f>O122*1</f>
        <v>0</v>
      </c>
      <c r="Q122" s="4">
        <f t="shared" si="388"/>
        <v>0</v>
      </c>
      <c r="R122" s="4">
        <f t="shared" si="588"/>
        <v>0</v>
      </c>
      <c r="S122" s="4">
        <f t="shared" si="589"/>
        <v>0</v>
      </c>
      <c r="T122" s="4">
        <f t="shared" si="590"/>
        <v>0</v>
      </c>
      <c r="U122" s="4">
        <f t="shared" si="591"/>
        <v>0</v>
      </c>
      <c r="V122" s="7">
        <f t="shared" si="592"/>
        <v>0</v>
      </c>
      <c r="W122" s="156">
        <v>8.1999999999999993</v>
      </c>
      <c r="X122" s="4">
        <v>4.91</v>
      </c>
      <c r="Y122" s="4">
        <f t="shared" si="593"/>
        <v>40.262</v>
      </c>
      <c r="Z122" s="156">
        <v>15</v>
      </c>
      <c r="AA122" s="4">
        <v>4.91</v>
      </c>
      <c r="AB122" s="157">
        <f t="shared" si="594"/>
        <v>73.650000000000006</v>
      </c>
      <c r="AC122" s="12">
        <v>7.3</v>
      </c>
      <c r="AD122" s="4">
        <v>44.08</v>
      </c>
      <c r="AE122" s="4" t="e">
        <f>#REF!*AC122</f>
        <v>#REF!</v>
      </c>
      <c r="AF122" s="6">
        <f t="shared" si="595"/>
        <v>50.691999999999993</v>
      </c>
      <c r="AG122" s="7">
        <f t="shared" si="596"/>
        <v>321.78399999999999</v>
      </c>
      <c r="AH122" s="156"/>
      <c r="AI122" s="4">
        <v>0</v>
      </c>
      <c r="AJ122" s="4"/>
      <c r="AK122" s="4">
        <f t="shared" si="597"/>
        <v>0</v>
      </c>
      <c r="AL122" s="4"/>
      <c r="AM122" s="4">
        <v>0</v>
      </c>
      <c r="AN122" s="6">
        <f t="shared" si="598"/>
        <v>0</v>
      </c>
      <c r="AO122" s="12">
        <v>0</v>
      </c>
      <c r="AP122" s="4">
        <v>0</v>
      </c>
      <c r="AQ122" s="4">
        <f>AP122*1.193</f>
        <v>0</v>
      </c>
      <c r="AR122" s="6">
        <f t="shared" si="599"/>
        <v>0</v>
      </c>
      <c r="AS122" s="7">
        <f t="shared" si="600"/>
        <v>0</v>
      </c>
      <c r="AT122" s="156">
        <v>15</v>
      </c>
      <c r="AU122" s="4">
        <v>1.62</v>
      </c>
      <c r="AV122" s="4">
        <v>4.71</v>
      </c>
      <c r="AW122" s="4">
        <f t="shared" si="601"/>
        <v>24.3</v>
      </c>
      <c r="AX122" s="6">
        <f t="shared" si="602"/>
        <v>70.650000000000006</v>
      </c>
      <c r="AY122" s="165">
        <v>65</v>
      </c>
      <c r="AZ122" s="4">
        <v>1.1200000000000001</v>
      </c>
      <c r="BA122" s="4">
        <v>74.599999999999994</v>
      </c>
      <c r="BB122" s="4">
        <v>84.8</v>
      </c>
      <c r="BC122" s="4">
        <v>96.8</v>
      </c>
      <c r="BD122" s="4">
        <v>156.1</v>
      </c>
      <c r="BE122" s="4">
        <f>2.09*115/100</f>
        <v>2.4034999999999997</v>
      </c>
      <c r="BF122" s="4">
        <f t="shared" si="603"/>
        <v>72.800000000000011</v>
      </c>
      <c r="BG122" s="6">
        <f t="shared" si="604"/>
        <v>2.64385</v>
      </c>
      <c r="BH122" s="7">
        <f t="shared" si="605"/>
        <v>156.22749999999999</v>
      </c>
      <c r="BI122" s="27"/>
      <c r="BJ122" s="28"/>
      <c r="BK122" s="29"/>
      <c r="BL122" s="30"/>
      <c r="BM122" s="31"/>
      <c r="BN122" s="28"/>
      <c r="BO122" s="29"/>
      <c r="BP122" s="30"/>
      <c r="BQ122" s="31"/>
      <c r="BR122" s="28"/>
      <c r="BS122" s="29"/>
      <c r="BT122" s="30"/>
      <c r="BU122" s="31"/>
      <c r="BV122" s="28"/>
      <c r="BW122" s="29"/>
      <c r="BX122" s="30"/>
      <c r="BY122" s="31"/>
      <c r="BZ122" s="28"/>
      <c r="CA122" s="29"/>
      <c r="CB122" s="30"/>
      <c r="CD122" s="33">
        <f t="shared" si="606"/>
        <v>0</v>
      </c>
      <c r="CE122" s="17">
        <f t="shared" si="607"/>
        <v>0</v>
      </c>
      <c r="CF122" s="17">
        <f t="shared" si="608"/>
        <v>0</v>
      </c>
      <c r="CG122" s="17">
        <f t="shared" si="609"/>
        <v>0</v>
      </c>
      <c r="CH122" s="17">
        <f t="shared" si="610"/>
        <v>0</v>
      </c>
      <c r="CJ122" s="17">
        <f t="shared" si="611"/>
        <v>0</v>
      </c>
      <c r="CK122" s="17">
        <f t="shared" si="612"/>
        <v>0</v>
      </c>
      <c r="CL122" s="17">
        <f t="shared" si="613"/>
        <v>0</v>
      </c>
      <c r="CM122" s="17">
        <f t="shared" si="614"/>
        <v>0</v>
      </c>
      <c r="CN122" s="17">
        <f t="shared" si="615"/>
        <v>0</v>
      </c>
      <c r="CO122" s="17" t="e">
        <f>#REF!+AG122+AX122+AN122+BH122+#REF!+DP122</f>
        <v>#REF!</v>
      </c>
      <c r="CP122" s="17" t="e">
        <f>CO122*1.259</f>
        <v>#REF!</v>
      </c>
      <c r="CQ122" s="17">
        <f t="shared" si="389"/>
        <v>622.31149999999991</v>
      </c>
      <c r="CR122" s="17">
        <f t="shared" si="390"/>
        <v>645.38509999999997</v>
      </c>
      <c r="CS122" s="17">
        <f t="shared" si="391"/>
        <v>669.90079999999989</v>
      </c>
      <c r="CT122" s="17">
        <f t="shared" si="392"/>
        <v>698.74279999999987</v>
      </c>
      <c r="CU122" s="17">
        <f t="shared" si="393"/>
        <v>841.27034999999989</v>
      </c>
      <c r="CV122" s="17">
        <f t="shared" si="616"/>
        <v>996.06409439999993</v>
      </c>
      <c r="CW122" s="17">
        <f t="shared" si="394"/>
        <v>40.262</v>
      </c>
      <c r="CX122" s="17">
        <f t="shared" si="617"/>
        <v>0</v>
      </c>
      <c r="CY122" s="33"/>
      <c r="CZ122" s="33"/>
      <c r="DA122" s="17"/>
      <c r="DB122" s="17"/>
      <c r="DC122" s="17"/>
      <c r="DD122" s="15">
        <f t="shared" si="618"/>
        <v>100.04912791666665</v>
      </c>
      <c r="DE122" s="15">
        <f t="shared" si="619"/>
        <v>97.220294868421036</v>
      </c>
      <c r="DF122" s="15">
        <f t="shared" si="620"/>
        <v>94.674345124999974</v>
      </c>
      <c r="DG122" s="15">
        <f t="shared" si="621"/>
        <v>92.370866785714284</v>
      </c>
      <c r="DH122" s="15">
        <f t="shared" si="622"/>
        <v>75.61829704545454</v>
      </c>
      <c r="DI122" s="15"/>
      <c r="DJ122" s="15"/>
      <c r="DK122" s="15"/>
      <c r="DL122" s="15"/>
      <c r="DM122" s="15"/>
      <c r="DO122" s="17"/>
      <c r="DP122" s="17">
        <v>3.5</v>
      </c>
      <c r="DQ122" s="32">
        <v>118.4</v>
      </c>
      <c r="DR122" s="32">
        <f t="shared" si="623"/>
        <v>350.17194770833328</v>
      </c>
      <c r="DS122" s="32">
        <f t="shared" si="624"/>
        <v>340.27103203947365</v>
      </c>
      <c r="DT122" s="32">
        <f t="shared" si="625"/>
        <v>331.36020793749992</v>
      </c>
      <c r="DU122" s="32">
        <f t="shared" si="626"/>
        <v>323.29803375</v>
      </c>
      <c r="DV122" s="32">
        <f t="shared" si="627"/>
        <v>264.66403965909092</v>
      </c>
      <c r="DW122" s="32">
        <v>116</v>
      </c>
      <c r="DX122" s="32">
        <f t="shared" si="628"/>
        <v>11605.698838333332</v>
      </c>
      <c r="DY122" s="32">
        <f t="shared" si="629"/>
        <v>11277.55420473684</v>
      </c>
      <c r="DZ122" s="32">
        <f t="shared" si="630"/>
        <v>10982.224034499997</v>
      </c>
      <c r="EA122" s="32">
        <f t="shared" si="631"/>
        <v>10715.020547142856</v>
      </c>
      <c r="EB122" s="32">
        <f t="shared" si="632"/>
        <v>8771.7224572727264</v>
      </c>
      <c r="ED122" s="15">
        <f t="shared" si="633"/>
        <v>1800.8843024999996</v>
      </c>
      <c r="EE122" s="15">
        <f t="shared" si="634"/>
        <v>1847.1856024999997</v>
      </c>
      <c r="EF122" s="15">
        <f t="shared" si="635"/>
        <v>1893.4869024999994</v>
      </c>
      <c r="EG122" s="15">
        <f t="shared" si="636"/>
        <v>1939.7882024999999</v>
      </c>
      <c r="EH122" s="15">
        <f t="shared" si="637"/>
        <v>2495.4038025</v>
      </c>
      <c r="EI122" s="34"/>
      <c r="EJ122" s="35">
        <f t="shared" si="638"/>
        <v>8736.5320250000004</v>
      </c>
      <c r="EK122" s="35">
        <f t="shared" si="639"/>
        <v>6993.9005857142856</v>
      </c>
      <c r="EL122" s="35"/>
      <c r="EM122" s="35"/>
      <c r="EN122" s="15">
        <f t="shared" si="395"/>
        <v>74.83486111111111</v>
      </c>
      <c r="EO122" s="15">
        <f t="shared" si="402"/>
        <v>84.539386842105259</v>
      </c>
      <c r="EP122" s="15">
        <f t="shared" si="403"/>
        <v>82.325517499999989</v>
      </c>
      <c r="EQ122" s="15">
        <f t="shared" si="404"/>
        <v>75.314931250000001</v>
      </c>
      <c r="ER122" s="15">
        <f t="shared" si="396"/>
        <v>60.292246428571431</v>
      </c>
      <c r="ES122" s="15"/>
      <c r="ET122" s="15">
        <f t="shared" si="405"/>
        <v>1347.0274999999999</v>
      </c>
      <c r="EU122" s="15">
        <f t="shared" si="406"/>
        <v>1606.2483499999998</v>
      </c>
      <c r="EV122" s="15">
        <f t="shared" si="407"/>
        <v>1646.5103499999998</v>
      </c>
      <c r="EW122" s="15">
        <f t="shared" si="640"/>
        <v>1807.55835</v>
      </c>
      <c r="EX122" s="15">
        <f t="shared" si="641"/>
        <v>2532.2743500000001</v>
      </c>
      <c r="EY122" s="17">
        <f t="shared" si="397"/>
        <v>1347.0274999999999</v>
      </c>
      <c r="EZ122" s="17">
        <f t="shared" si="398"/>
        <v>1410.3631</v>
      </c>
      <c r="FA122" s="17">
        <f t="shared" si="399"/>
        <v>1475.1407999999999</v>
      </c>
      <c r="FB122" s="17">
        <f t="shared" si="400"/>
        <v>1665.0308</v>
      </c>
      <c r="FC122" s="17">
        <f t="shared" si="401"/>
        <v>2532.2743499999997</v>
      </c>
      <c r="FE122" s="17"/>
      <c r="FF122" s="17"/>
      <c r="FG122" s="17"/>
      <c r="FH122" s="17"/>
      <c r="FI122" s="17"/>
    </row>
    <row r="123" spans="1:170" ht="13.5" thickBot="1">
      <c r="A123" s="48">
        <v>3</v>
      </c>
      <c r="B123" s="19" t="s">
        <v>128</v>
      </c>
      <c r="C123" s="23">
        <v>18</v>
      </c>
      <c r="D123" s="24">
        <v>19</v>
      </c>
      <c r="E123" s="24">
        <v>20</v>
      </c>
      <c r="F123" s="24">
        <v>21</v>
      </c>
      <c r="G123" s="25">
        <v>33</v>
      </c>
      <c r="H123" s="26"/>
      <c r="I123" s="26">
        <f t="shared" si="585"/>
        <v>0</v>
      </c>
      <c r="J123" s="4">
        <f>I123*C123</f>
        <v>0</v>
      </c>
      <c r="K123" s="4">
        <f>I123*D123</f>
        <v>0</v>
      </c>
      <c r="L123" s="4">
        <f>I123*E123</f>
        <v>0</v>
      </c>
      <c r="M123" s="4">
        <f>I123*F123</f>
        <v>0</v>
      </c>
      <c r="N123" s="6">
        <f>I123*G123</f>
        <v>0</v>
      </c>
      <c r="O123" s="154">
        <v>1.49E-2</v>
      </c>
      <c r="P123" s="4">
        <v>1720.44</v>
      </c>
      <c r="Q123" s="4">
        <f t="shared" si="388"/>
        <v>1961.3016</v>
      </c>
      <c r="R123" s="4">
        <f t="shared" si="588"/>
        <v>461.42200800000001</v>
      </c>
      <c r="S123" s="4">
        <f t="shared" si="589"/>
        <v>487.05656399999998</v>
      </c>
      <c r="T123" s="4">
        <f t="shared" si="590"/>
        <v>512.69111999999996</v>
      </c>
      <c r="U123" s="4">
        <f t="shared" si="591"/>
        <v>538.32567600000004</v>
      </c>
      <c r="V123" s="7">
        <f t="shared" si="592"/>
        <v>845.94034799999997</v>
      </c>
      <c r="W123" s="156">
        <v>8.1999999999999993</v>
      </c>
      <c r="X123" s="4">
        <v>4.91</v>
      </c>
      <c r="Y123" s="4">
        <f t="shared" si="593"/>
        <v>40.262</v>
      </c>
      <c r="Z123" s="156">
        <v>15</v>
      </c>
      <c r="AA123" s="4">
        <v>4.91</v>
      </c>
      <c r="AB123" s="157">
        <f t="shared" si="594"/>
        <v>73.650000000000006</v>
      </c>
      <c r="AC123" s="12">
        <v>7.3</v>
      </c>
      <c r="AD123" s="4">
        <v>44.08</v>
      </c>
      <c r="AE123" s="4" t="e">
        <f>#REF!*AC123</f>
        <v>#REF!</v>
      </c>
      <c r="AF123" s="6">
        <f t="shared" si="595"/>
        <v>50.691999999999993</v>
      </c>
      <c r="AG123" s="7">
        <f t="shared" si="596"/>
        <v>321.78399999999999</v>
      </c>
      <c r="AH123" s="156"/>
      <c r="AI123" s="4">
        <v>0</v>
      </c>
      <c r="AJ123" s="4"/>
      <c r="AK123" s="4">
        <f t="shared" si="597"/>
        <v>0</v>
      </c>
      <c r="AL123" s="4"/>
      <c r="AM123" s="4">
        <v>0</v>
      </c>
      <c r="AN123" s="6">
        <f t="shared" si="598"/>
        <v>0</v>
      </c>
      <c r="AO123" s="12">
        <v>0</v>
      </c>
      <c r="AP123" s="4">
        <v>0</v>
      </c>
      <c r="AQ123" s="4">
        <f>AP123*1.193</f>
        <v>0</v>
      </c>
      <c r="AR123" s="6">
        <f t="shared" si="599"/>
        <v>0</v>
      </c>
      <c r="AS123" s="7">
        <f t="shared" si="600"/>
        <v>0</v>
      </c>
      <c r="AT123" s="156">
        <v>15</v>
      </c>
      <c r="AU123" s="4">
        <v>1.62</v>
      </c>
      <c r="AV123" s="4">
        <v>4.71</v>
      </c>
      <c r="AW123" s="4">
        <f t="shared" si="601"/>
        <v>24.3</v>
      </c>
      <c r="AX123" s="6">
        <f t="shared" si="602"/>
        <v>70.650000000000006</v>
      </c>
      <c r="AY123" s="165">
        <v>65</v>
      </c>
      <c r="AZ123" s="4">
        <v>1.1200000000000001</v>
      </c>
      <c r="BA123" s="4">
        <v>74.599999999999994</v>
      </c>
      <c r="BB123" s="4">
        <v>84.8</v>
      </c>
      <c r="BC123" s="4">
        <v>96.8</v>
      </c>
      <c r="BD123" s="4">
        <v>156.1</v>
      </c>
      <c r="BE123" s="4">
        <f>2.09*115/100</f>
        <v>2.4034999999999997</v>
      </c>
      <c r="BF123" s="4">
        <f t="shared" si="603"/>
        <v>72.800000000000011</v>
      </c>
      <c r="BG123" s="6">
        <f t="shared" si="604"/>
        <v>2.64385</v>
      </c>
      <c r="BH123" s="7">
        <f t="shared" si="605"/>
        <v>156.22749999999999</v>
      </c>
      <c r="BI123" s="27"/>
      <c r="BJ123" s="28"/>
      <c r="BK123" s="29"/>
      <c r="BL123" s="30"/>
      <c r="BM123" s="31"/>
      <c r="BN123" s="28"/>
      <c r="BO123" s="29"/>
      <c r="BP123" s="30"/>
      <c r="BQ123" s="31"/>
      <c r="BR123" s="28"/>
      <c r="BS123" s="29"/>
      <c r="BT123" s="30"/>
      <c r="BU123" s="31"/>
      <c r="BV123" s="28"/>
      <c r="BW123" s="29"/>
      <c r="BX123" s="30"/>
      <c r="BY123" s="31"/>
      <c r="BZ123" s="28"/>
      <c r="CA123" s="29"/>
      <c r="CB123" s="30"/>
      <c r="CD123" s="33">
        <f t="shared" si="606"/>
        <v>0</v>
      </c>
      <c r="CE123" s="17">
        <f t="shared" si="607"/>
        <v>0</v>
      </c>
      <c r="CF123" s="17">
        <f t="shared" si="608"/>
        <v>0</v>
      </c>
      <c r="CG123" s="17">
        <f t="shared" si="609"/>
        <v>0</v>
      </c>
      <c r="CH123" s="17">
        <f t="shared" si="610"/>
        <v>0</v>
      </c>
      <c r="CJ123" s="17">
        <f t="shared" si="611"/>
        <v>0</v>
      </c>
      <c r="CK123" s="17">
        <f t="shared" si="612"/>
        <v>0</v>
      </c>
      <c r="CL123" s="17">
        <f t="shared" si="613"/>
        <v>0</v>
      </c>
      <c r="CM123" s="17">
        <f t="shared" si="614"/>
        <v>0</v>
      </c>
      <c r="CN123" s="17">
        <f t="shared" si="615"/>
        <v>0</v>
      </c>
      <c r="CO123" s="17" t="e">
        <f>#REF!+AG123+AX123+AN123+BH123+#REF!+DP123</f>
        <v>#REF!</v>
      </c>
      <c r="CP123" s="17" t="e">
        <f>CO123*1.258</f>
        <v>#REF!</v>
      </c>
      <c r="CQ123" s="17">
        <f t="shared" si="389"/>
        <v>622.31149999999991</v>
      </c>
      <c r="CR123" s="17">
        <f t="shared" si="390"/>
        <v>645.38509999999997</v>
      </c>
      <c r="CS123" s="17">
        <f t="shared" si="391"/>
        <v>669.90079999999989</v>
      </c>
      <c r="CT123" s="17">
        <f t="shared" si="392"/>
        <v>698.74279999999987</v>
      </c>
      <c r="CU123" s="17">
        <f t="shared" si="393"/>
        <v>841.27034999999989</v>
      </c>
      <c r="CV123" s="17">
        <f t="shared" si="616"/>
        <v>997.74663509999982</v>
      </c>
      <c r="CW123" s="17">
        <f t="shared" si="394"/>
        <v>40.262</v>
      </c>
      <c r="CX123" s="17">
        <f t="shared" si="617"/>
        <v>25.634556</v>
      </c>
      <c r="CY123" s="33"/>
      <c r="CZ123" s="33"/>
      <c r="DA123" s="17"/>
      <c r="DB123" s="17"/>
      <c r="DC123" s="17"/>
      <c r="DD123" s="15">
        <f t="shared" si="618"/>
        <v>100.04912791666665</v>
      </c>
      <c r="DE123" s="15">
        <f t="shared" si="619"/>
        <v>97.220294868421036</v>
      </c>
      <c r="DF123" s="15">
        <f t="shared" si="620"/>
        <v>94.674345124999974</v>
      </c>
      <c r="DG123" s="15">
        <f t="shared" si="621"/>
        <v>92.370866785714284</v>
      </c>
      <c r="DH123" s="15">
        <f t="shared" si="622"/>
        <v>75.61829704545454</v>
      </c>
      <c r="DI123" s="15"/>
      <c r="DJ123" s="15"/>
      <c r="DK123" s="15"/>
      <c r="DL123" s="15"/>
      <c r="DM123" s="15"/>
      <c r="DO123" s="17"/>
      <c r="DP123" s="17">
        <v>2.2000000000000002</v>
      </c>
      <c r="DQ123" s="32">
        <v>118.6</v>
      </c>
      <c r="DR123" s="32">
        <f t="shared" si="623"/>
        <v>220.10808141666664</v>
      </c>
      <c r="DS123" s="32">
        <f t="shared" si="624"/>
        <v>213.88464871052631</v>
      </c>
      <c r="DT123" s="32">
        <f t="shared" si="625"/>
        <v>208.28355927499996</v>
      </c>
      <c r="DU123" s="32">
        <f t="shared" si="626"/>
        <v>203.21590692857143</v>
      </c>
      <c r="DV123" s="32">
        <f t="shared" si="627"/>
        <v>166.3602535</v>
      </c>
      <c r="DW123" s="32">
        <v>128</v>
      </c>
      <c r="DX123" s="32">
        <f t="shared" si="628"/>
        <v>12806.288373333331</v>
      </c>
      <c r="DY123" s="32">
        <f t="shared" si="629"/>
        <v>12444.197743157893</v>
      </c>
      <c r="DZ123" s="32">
        <f t="shared" si="630"/>
        <v>12118.316175999997</v>
      </c>
      <c r="EA123" s="32">
        <f t="shared" si="631"/>
        <v>11823.470948571428</v>
      </c>
      <c r="EB123" s="32">
        <f t="shared" si="632"/>
        <v>9679.1420218181811</v>
      </c>
      <c r="ED123" s="15">
        <f t="shared" si="633"/>
        <v>1800.8843024999996</v>
      </c>
      <c r="EE123" s="15">
        <f t="shared" si="634"/>
        <v>1847.1856024999997</v>
      </c>
      <c r="EF123" s="15">
        <f t="shared" si="635"/>
        <v>1893.4869024999994</v>
      </c>
      <c r="EG123" s="15">
        <f t="shared" si="636"/>
        <v>1939.7882024999999</v>
      </c>
      <c r="EH123" s="15">
        <f t="shared" si="637"/>
        <v>2495.4038025</v>
      </c>
      <c r="EI123" s="34"/>
      <c r="EJ123" s="35">
        <f t="shared" si="638"/>
        <v>9640.3112000000001</v>
      </c>
      <c r="EK123" s="35">
        <f t="shared" si="639"/>
        <v>7717.4075428571432</v>
      </c>
      <c r="EL123" s="35"/>
      <c r="EM123" s="35"/>
      <c r="EN123" s="15">
        <f t="shared" si="395"/>
        <v>74.83486111111111</v>
      </c>
      <c r="EO123" s="15">
        <f t="shared" si="402"/>
        <v>84.539386842105259</v>
      </c>
      <c r="EP123" s="15">
        <f t="shared" si="403"/>
        <v>82.325517499999989</v>
      </c>
      <c r="EQ123" s="15">
        <f t="shared" si="404"/>
        <v>75.314931250000001</v>
      </c>
      <c r="ER123" s="15">
        <f t="shared" si="396"/>
        <v>60.292246428571431</v>
      </c>
      <c r="ES123" s="15"/>
      <c r="ET123" s="15">
        <f t="shared" si="405"/>
        <v>1347.0274999999999</v>
      </c>
      <c r="EU123" s="15">
        <f t="shared" si="406"/>
        <v>1606.2483499999998</v>
      </c>
      <c r="EV123" s="15">
        <f t="shared" si="407"/>
        <v>1646.5103499999998</v>
      </c>
      <c r="EW123" s="15">
        <f t="shared" si="640"/>
        <v>1807.55835</v>
      </c>
      <c r="EX123" s="15">
        <f t="shared" si="641"/>
        <v>2532.2743500000001</v>
      </c>
      <c r="EY123" s="17">
        <f t="shared" si="397"/>
        <v>1347.0274999999999</v>
      </c>
      <c r="EZ123" s="17">
        <f t="shared" si="398"/>
        <v>1410.3631</v>
      </c>
      <c r="FA123" s="17">
        <f t="shared" si="399"/>
        <v>1475.1407999999999</v>
      </c>
      <c r="FB123" s="17">
        <f t="shared" si="400"/>
        <v>1665.0308</v>
      </c>
      <c r="FC123" s="17">
        <f t="shared" si="401"/>
        <v>2532.2743499999997</v>
      </c>
      <c r="FE123" s="17"/>
      <c r="FF123" s="17"/>
      <c r="FG123" s="17"/>
      <c r="FH123" s="17"/>
      <c r="FI123" s="17"/>
    </row>
    <row r="124" spans="1:170" ht="13.5" thickBot="1">
      <c r="A124" s="48">
        <v>4</v>
      </c>
      <c r="B124" s="19" t="s">
        <v>129</v>
      </c>
      <c r="C124" s="23">
        <v>18</v>
      </c>
      <c r="D124" s="24">
        <v>19</v>
      </c>
      <c r="E124" s="24">
        <v>20</v>
      </c>
      <c r="F124" s="24">
        <v>21</v>
      </c>
      <c r="G124" s="25">
        <v>33</v>
      </c>
      <c r="H124" s="26"/>
      <c r="I124" s="26">
        <f t="shared" si="585"/>
        <v>0</v>
      </c>
      <c r="J124" s="4">
        <f>I124*C124</f>
        <v>0</v>
      </c>
      <c r="K124" s="4">
        <f>I124*D124</f>
        <v>0</v>
      </c>
      <c r="L124" s="4">
        <f>I124*E124</f>
        <v>0</v>
      </c>
      <c r="M124" s="4">
        <f>I124*F124</f>
        <v>0</v>
      </c>
      <c r="N124" s="6">
        <f>I124*G124</f>
        <v>0</v>
      </c>
      <c r="O124" s="12">
        <v>0</v>
      </c>
      <c r="P124" s="4">
        <f>O124*1</f>
        <v>0</v>
      </c>
      <c r="Q124" s="4">
        <f t="shared" si="388"/>
        <v>0</v>
      </c>
      <c r="R124" s="4">
        <f t="shared" si="588"/>
        <v>0</v>
      </c>
      <c r="S124" s="4">
        <f t="shared" si="589"/>
        <v>0</v>
      </c>
      <c r="T124" s="4">
        <f t="shared" si="590"/>
        <v>0</v>
      </c>
      <c r="U124" s="4">
        <f t="shared" si="591"/>
        <v>0</v>
      </c>
      <c r="V124" s="7">
        <f t="shared" si="592"/>
        <v>0</v>
      </c>
      <c r="W124" s="156">
        <v>8.1999999999999993</v>
      </c>
      <c r="X124" s="4">
        <v>4.91</v>
      </c>
      <c r="Y124" s="4">
        <f t="shared" si="593"/>
        <v>40.262</v>
      </c>
      <c r="Z124" s="156">
        <v>15</v>
      </c>
      <c r="AA124" s="4">
        <v>4.91</v>
      </c>
      <c r="AB124" s="157">
        <f t="shared" si="594"/>
        <v>73.650000000000006</v>
      </c>
      <c r="AC124" s="12">
        <v>7.3</v>
      </c>
      <c r="AD124" s="4">
        <v>44.08</v>
      </c>
      <c r="AE124" s="4" t="e">
        <f>#REF!*AC124</f>
        <v>#REF!</v>
      </c>
      <c r="AF124" s="6">
        <f t="shared" si="595"/>
        <v>50.691999999999993</v>
      </c>
      <c r="AG124" s="7">
        <f t="shared" si="596"/>
        <v>321.78399999999999</v>
      </c>
      <c r="AH124" s="156"/>
      <c r="AI124" s="4">
        <v>0</v>
      </c>
      <c r="AJ124" s="4"/>
      <c r="AK124" s="4">
        <f t="shared" si="597"/>
        <v>0</v>
      </c>
      <c r="AL124" s="4"/>
      <c r="AM124" s="4">
        <v>0</v>
      </c>
      <c r="AN124" s="6">
        <f t="shared" si="598"/>
        <v>0</v>
      </c>
      <c r="AO124" s="12">
        <v>0</v>
      </c>
      <c r="AP124" s="4">
        <v>0</v>
      </c>
      <c r="AQ124" s="4">
        <f>AP124*1.193</f>
        <v>0</v>
      </c>
      <c r="AR124" s="6">
        <f t="shared" si="599"/>
        <v>0</v>
      </c>
      <c r="AS124" s="7">
        <f t="shared" si="600"/>
        <v>0</v>
      </c>
      <c r="AT124" s="156">
        <v>15</v>
      </c>
      <c r="AU124" s="4">
        <v>1.62</v>
      </c>
      <c r="AV124" s="4">
        <v>4.71</v>
      </c>
      <c r="AW124" s="4">
        <f t="shared" si="601"/>
        <v>24.3</v>
      </c>
      <c r="AX124" s="6">
        <f t="shared" si="602"/>
        <v>70.650000000000006</v>
      </c>
      <c r="AY124" s="165">
        <v>65</v>
      </c>
      <c r="AZ124" s="4">
        <v>1.1200000000000001</v>
      </c>
      <c r="BA124" s="4">
        <v>74.599999999999994</v>
      </c>
      <c r="BB124" s="4">
        <v>84.8</v>
      </c>
      <c r="BC124" s="4">
        <v>96.8</v>
      </c>
      <c r="BD124" s="4">
        <v>156.1</v>
      </c>
      <c r="BE124" s="4">
        <f>2.09*115/100</f>
        <v>2.4034999999999997</v>
      </c>
      <c r="BF124" s="4">
        <f t="shared" si="603"/>
        <v>72.800000000000011</v>
      </c>
      <c r="BG124" s="6">
        <f t="shared" si="604"/>
        <v>2.64385</v>
      </c>
      <c r="BH124" s="7">
        <f t="shared" si="605"/>
        <v>156.22749999999999</v>
      </c>
      <c r="BI124" s="27"/>
      <c r="BJ124" s="28"/>
      <c r="BK124" s="29"/>
      <c r="BL124" s="30"/>
      <c r="BM124" s="31"/>
      <c r="BN124" s="28"/>
      <c r="BO124" s="29"/>
      <c r="BP124" s="30"/>
      <c r="BQ124" s="31"/>
      <c r="BR124" s="28"/>
      <c r="BS124" s="29"/>
      <c r="BT124" s="30"/>
      <c r="BU124" s="31"/>
      <c r="BV124" s="28"/>
      <c r="BW124" s="29"/>
      <c r="BX124" s="30"/>
      <c r="BY124" s="31"/>
      <c r="BZ124" s="28"/>
      <c r="CA124" s="29"/>
      <c r="CB124" s="30"/>
      <c r="CD124" s="33">
        <f t="shared" si="606"/>
        <v>0</v>
      </c>
      <c r="CE124" s="17">
        <f t="shared" si="607"/>
        <v>0</v>
      </c>
      <c r="CF124" s="17">
        <f t="shared" si="608"/>
        <v>0</v>
      </c>
      <c r="CG124" s="17">
        <f t="shared" si="609"/>
        <v>0</v>
      </c>
      <c r="CH124" s="17">
        <f t="shared" si="610"/>
        <v>0</v>
      </c>
      <c r="CJ124" s="17">
        <f t="shared" si="611"/>
        <v>0</v>
      </c>
      <c r="CK124" s="17">
        <f t="shared" si="612"/>
        <v>0</v>
      </c>
      <c r="CL124" s="17">
        <f t="shared" si="613"/>
        <v>0</v>
      </c>
      <c r="CM124" s="17">
        <f t="shared" si="614"/>
        <v>0</v>
      </c>
      <c r="CN124" s="17">
        <f t="shared" si="615"/>
        <v>0</v>
      </c>
      <c r="CO124" s="17" t="e">
        <f>#REF!+AG124+AX124+AN124+BH124+#REF!+DP124</f>
        <v>#REF!</v>
      </c>
      <c r="CP124" s="17" t="e">
        <f>CO124*1.259</f>
        <v>#REF!</v>
      </c>
      <c r="CQ124" s="17">
        <f t="shared" si="389"/>
        <v>622.31149999999991</v>
      </c>
      <c r="CR124" s="17">
        <f t="shared" si="390"/>
        <v>645.38509999999997</v>
      </c>
      <c r="CS124" s="17">
        <f t="shared" si="391"/>
        <v>669.90079999999989</v>
      </c>
      <c r="CT124" s="17">
        <f t="shared" si="392"/>
        <v>698.74279999999987</v>
      </c>
      <c r="CU124" s="17">
        <f t="shared" si="393"/>
        <v>841.27034999999989</v>
      </c>
      <c r="CV124" s="17">
        <f t="shared" si="616"/>
        <v>993.54028334999975</v>
      </c>
      <c r="CW124" s="17">
        <f t="shared" si="394"/>
        <v>40.262</v>
      </c>
      <c r="CX124" s="17">
        <f t="shared" si="617"/>
        <v>0</v>
      </c>
      <c r="CY124" s="33"/>
      <c r="CZ124" s="33"/>
      <c r="DA124" s="17"/>
      <c r="DB124" s="17"/>
      <c r="DC124" s="17"/>
      <c r="DD124" s="15">
        <f t="shared" si="618"/>
        <v>100.04912791666665</v>
      </c>
      <c r="DE124" s="15">
        <f t="shared" si="619"/>
        <v>97.220294868421036</v>
      </c>
      <c r="DF124" s="15">
        <f t="shared" si="620"/>
        <v>94.674345124999974</v>
      </c>
      <c r="DG124" s="15">
        <f t="shared" si="621"/>
        <v>92.370866785714284</v>
      </c>
      <c r="DH124" s="15">
        <f t="shared" si="622"/>
        <v>75.61829704545454</v>
      </c>
      <c r="DI124" s="15"/>
      <c r="DJ124" s="15"/>
      <c r="DK124" s="15"/>
      <c r="DL124" s="15"/>
      <c r="DM124" s="15"/>
      <c r="DO124" s="17"/>
      <c r="DP124" s="17">
        <v>1.5</v>
      </c>
      <c r="DQ124" s="32">
        <v>118.1</v>
      </c>
      <c r="DR124" s="32">
        <f t="shared" si="623"/>
        <v>150.07369187499998</v>
      </c>
      <c r="DS124" s="32">
        <f t="shared" si="624"/>
        <v>145.83044230263155</v>
      </c>
      <c r="DT124" s="32">
        <f t="shared" si="625"/>
        <v>142.01151768749997</v>
      </c>
      <c r="DU124" s="32">
        <f t="shared" si="626"/>
        <v>138.55630017857143</v>
      </c>
      <c r="DV124" s="32">
        <f t="shared" si="627"/>
        <v>113.42744556818181</v>
      </c>
      <c r="DW124" s="32">
        <v>103</v>
      </c>
      <c r="DX124" s="32">
        <f t="shared" si="628"/>
        <v>10305.060175416666</v>
      </c>
      <c r="DY124" s="32">
        <f t="shared" si="629"/>
        <v>10013.690371447366</v>
      </c>
      <c r="DZ124" s="32">
        <f t="shared" si="630"/>
        <v>9751.4575478749975</v>
      </c>
      <c r="EA124" s="32">
        <f t="shared" si="631"/>
        <v>9514.1992789285705</v>
      </c>
      <c r="EB124" s="32">
        <f t="shared" si="632"/>
        <v>7788.6845956818179</v>
      </c>
      <c r="ED124" s="15">
        <f t="shared" si="633"/>
        <v>1800.8843024999996</v>
      </c>
      <c r="EE124" s="15">
        <f t="shared" si="634"/>
        <v>1847.1856024999997</v>
      </c>
      <c r="EF124" s="15">
        <f t="shared" si="635"/>
        <v>1893.4869024999994</v>
      </c>
      <c r="EG124" s="15">
        <f t="shared" si="636"/>
        <v>1939.7882024999999</v>
      </c>
      <c r="EH124" s="15">
        <f t="shared" si="637"/>
        <v>2495.4038025</v>
      </c>
      <c r="EI124" s="34"/>
      <c r="EJ124" s="35">
        <f t="shared" si="638"/>
        <v>7757.4379187499999</v>
      </c>
      <c r="EK124" s="35">
        <f t="shared" si="639"/>
        <v>6210.1013821428578</v>
      </c>
      <c r="EL124" s="35"/>
      <c r="EM124" s="35"/>
      <c r="EN124" s="15">
        <f t="shared" si="395"/>
        <v>74.83486111111111</v>
      </c>
      <c r="EO124" s="15">
        <f t="shared" si="402"/>
        <v>84.539386842105259</v>
      </c>
      <c r="EP124" s="15">
        <f t="shared" si="403"/>
        <v>82.325517499999989</v>
      </c>
      <c r="EQ124" s="15">
        <f t="shared" si="404"/>
        <v>75.314931250000001</v>
      </c>
      <c r="ER124" s="15">
        <f t="shared" si="396"/>
        <v>60.292246428571431</v>
      </c>
      <c r="ES124" s="15"/>
      <c r="ET124" s="15">
        <f t="shared" si="405"/>
        <v>1347.0274999999999</v>
      </c>
      <c r="EU124" s="15">
        <f t="shared" si="406"/>
        <v>1606.2483499999998</v>
      </c>
      <c r="EV124" s="15">
        <f t="shared" si="407"/>
        <v>1646.5103499999998</v>
      </c>
      <c r="EW124" s="15">
        <f t="shared" si="640"/>
        <v>1807.55835</v>
      </c>
      <c r="EX124" s="15">
        <f t="shared" si="641"/>
        <v>2532.2743500000001</v>
      </c>
      <c r="EY124" s="17">
        <f t="shared" si="397"/>
        <v>1347.0274999999999</v>
      </c>
      <c r="EZ124" s="17">
        <f t="shared" si="398"/>
        <v>1410.3631</v>
      </c>
      <c r="FA124" s="17">
        <f t="shared" si="399"/>
        <v>1475.1407999999999</v>
      </c>
      <c r="FB124" s="17">
        <f t="shared" si="400"/>
        <v>1665.0308</v>
      </c>
      <c r="FC124" s="17">
        <f t="shared" si="401"/>
        <v>2532.2743499999997</v>
      </c>
      <c r="FE124" s="17"/>
      <c r="FF124" s="17"/>
      <c r="FG124" s="17"/>
      <c r="FH124" s="17"/>
      <c r="FI124" s="17"/>
    </row>
    <row r="125" spans="1:170" ht="13.5" customHeight="1" thickBot="1">
      <c r="A125" s="48">
        <v>5</v>
      </c>
      <c r="B125" s="19" t="s">
        <v>130</v>
      </c>
      <c r="C125" s="23">
        <v>18</v>
      </c>
      <c r="D125" s="24">
        <v>19</v>
      </c>
      <c r="E125" s="24">
        <v>20</v>
      </c>
      <c r="F125" s="24">
        <v>21</v>
      </c>
      <c r="G125" s="25">
        <v>33</v>
      </c>
      <c r="H125" s="26"/>
      <c r="I125" s="26">
        <f t="shared" si="585"/>
        <v>0</v>
      </c>
      <c r="J125" s="4">
        <f>I125*C125</f>
        <v>0</v>
      </c>
      <c r="K125" s="4">
        <f>I125*D125</f>
        <v>0</v>
      </c>
      <c r="L125" s="4">
        <f>I125*E125</f>
        <v>0</v>
      </c>
      <c r="M125" s="4">
        <f>I125*F125</f>
        <v>0</v>
      </c>
      <c r="N125" s="6">
        <f>I125*G125</f>
        <v>0</v>
      </c>
      <c r="O125" s="12">
        <v>0</v>
      </c>
      <c r="P125" s="4">
        <f>O125*1</f>
        <v>0</v>
      </c>
      <c r="Q125" s="4">
        <f t="shared" si="388"/>
        <v>0</v>
      </c>
      <c r="R125" s="4">
        <f t="shared" si="588"/>
        <v>0</v>
      </c>
      <c r="S125" s="4">
        <f t="shared" si="589"/>
        <v>0</v>
      </c>
      <c r="T125" s="4">
        <f t="shared" si="590"/>
        <v>0</v>
      </c>
      <c r="U125" s="4">
        <f t="shared" si="591"/>
        <v>0</v>
      </c>
      <c r="V125" s="7">
        <f t="shared" si="592"/>
        <v>0</v>
      </c>
      <c r="W125" s="156">
        <v>8.1999999999999993</v>
      </c>
      <c r="X125" s="4">
        <v>4.91</v>
      </c>
      <c r="Y125" s="4">
        <f t="shared" si="593"/>
        <v>40.262</v>
      </c>
      <c r="Z125" s="156">
        <v>15</v>
      </c>
      <c r="AA125" s="4">
        <v>4.91</v>
      </c>
      <c r="AB125" s="157">
        <f t="shared" si="594"/>
        <v>73.650000000000006</v>
      </c>
      <c r="AC125" s="12">
        <v>7.3</v>
      </c>
      <c r="AD125" s="4">
        <v>44.08</v>
      </c>
      <c r="AE125" s="4" t="e">
        <f>#REF!*AC125</f>
        <v>#REF!</v>
      </c>
      <c r="AF125" s="6">
        <f t="shared" si="595"/>
        <v>50.691999999999993</v>
      </c>
      <c r="AG125" s="7">
        <f t="shared" si="596"/>
        <v>321.78399999999999</v>
      </c>
      <c r="AH125" s="156"/>
      <c r="AI125" s="4">
        <v>0</v>
      </c>
      <c r="AJ125" s="4"/>
      <c r="AK125" s="4">
        <f t="shared" si="597"/>
        <v>0</v>
      </c>
      <c r="AL125" s="4"/>
      <c r="AM125" s="4">
        <v>0</v>
      </c>
      <c r="AN125" s="6">
        <f t="shared" si="598"/>
        <v>0</v>
      </c>
      <c r="AO125" s="12">
        <v>0</v>
      </c>
      <c r="AP125" s="4">
        <v>0</v>
      </c>
      <c r="AQ125" s="4">
        <f>AP125*1.193</f>
        <v>0</v>
      </c>
      <c r="AR125" s="6">
        <f t="shared" si="599"/>
        <v>0</v>
      </c>
      <c r="AS125" s="7">
        <f t="shared" si="600"/>
        <v>0</v>
      </c>
      <c r="AT125" s="156">
        <v>15</v>
      </c>
      <c r="AU125" s="4">
        <v>1.62</v>
      </c>
      <c r="AV125" s="4">
        <v>4.71</v>
      </c>
      <c r="AW125" s="4">
        <f t="shared" si="601"/>
        <v>24.3</v>
      </c>
      <c r="AX125" s="6">
        <f t="shared" si="602"/>
        <v>70.650000000000006</v>
      </c>
      <c r="AY125" s="165">
        <v>65</v>
      </c>
      <c r="AZ125" s="4">
        <v>1.1200000000000001</v>
      </c>
      <c r="BA125" s="4">
        <v>74.599999999999994</v>
      </c>
      <c r="BB125" s="4">
        <v>84.8</v>
      </c>
      <c r="BC125" s="4">
        <v>96.8</v>
      </c>
      <c r="BD125" s="4">
        <v>156.1</v>
      </c>
      <c r="BE125" s="4">
        <f>2.09*115/100</f>
        <v>2.4034999999999997</v>
      </c>
      <c r="BF125" s="4">
        <f t="shared" si="603"/>
        <v>72.800000000000011</v>
      </c>
      <c r="BG125" s="6">
        <f t="shared" si="604"/>
        <v>2.64385</v>
      </c>
      <c r="BH125" s="7">
        <f t="shared" si="605"/>
        <v>156.22749999999999</v>
      </c>
      <c r="BI125" s="27"/>
      <c r="BJ125" s="28"/>
      <c r="BK125" s="29"/>
      <c r="BL125" s="30"/>
      <c r="BM125" s="31"/>
      <c r="BN125" s="28"/>
      <c r="BO125" s="29"/>
      <c r="BP125" s="30"/>
      <c r="BQ125" s="31"/>
      <c r="BR125" s="28"/>
      <c r="BS125" s="29"/>
      <c r="BT125" s="30"/>
      <c r="BU125" s="31"/>
      <c r="BV125" s="28"/>
      <c r="BW125" s="29"/>
      <c r="BX125" s="30"/>
      <c r="BY125" s="31"/>
      <c r="BZ125" s="28"/>
      <c r="CA125" s="29"/>
      <c r="CB125" s="30"/>
      <c r="CD125" s="33">
        <f t="shared" si="606"/>
        <v>0</v>
      </c>
      <c r="CE125" s="17">
        <f t="shared" si="607"/>
        <v>0</v>
      </c>
      <c r="CF125" s="17">
        <f t="shared" si="608"/>
        <v>0</v>
      </c>
      <c r="CG125" s="17">
        <f t="shared" si="609"/>
        <v>0</v>
      </c>
      <c r="CH125" s="17">
        <f t="shared" si="610"/>
        <v>0</v>
      </c>
      <c r="CJ125" s="17">
        <f t="shared" si="611"/>
        <v>0</v>
      </c>
      <c r="CK125" s="17">
        <f t="shared" si="612"/>
        <v>0</v>
      </c>
      <c r="CL125" s="17">
        <f t="shared" si="613"/>
        <v>0</v>
      </c>
      <c r="CM125" s="17">
        <f t="shared" si="614"/>
        <v>0</v>
      </c>
      <c r="CN125" s="17">
        <f t="shared" si="615"/>
        <v>0</v>
      </c>
      <c r="CO125" s="17" t="e">
        <f>#REF!+AG125+AX125+AN125+BH125+#REF!+DP125</f>
        <v>#REF!</v>
      </c>
      <c r="CP125" s="17" t="e">
        <f>CO125*1.26</f>
        <v>#REF!</v>
      </c>
      <c r="CQ125" s="17">
        <f t="shared" si="389"/>
        <v>622.31149999999991</v>
      </c>
      <c r="CR125" s="17">
        <f t="shared" si="390"/>
        <v>645.38509999999997</v>
      </c>
      <c r="CS125" s="17">
        <f t="shared" si="391"/>
        <v>669.90079999999989</v>
      </c>
      <c r="CT125" s="17">
        <f t="shared" si="392"/>
        <v>698.74279999999987</v>
      </c>
      <c r="CU125" s="17">
        <f t="shared" si="393"/>
        <v>841.27034999999989</v>
      </c>
      <c r="CV125" s="17">
        <f t="shared" si="616"/>
        <v>991.85774264999986</v>
      </c>
      <c r="CW125" s="17">
        <f t="shared" si="394"/>
        <v>40.262</v>
      </c>
      <c r="CX125" s="17">
        <f t="shared" si="617"/>
        <v>0</v>
      </c>
      <c r="CY125" s="33"/>
      <c r="CZ125" s="33"/>
      <c r="DA125" s="17"/>
      <c r="DB125" s="17"/>
      <c r="DC125" s="17"/>
      <c r="DD125" s="15">
        <f t="shared" si="618"/>
        <v>100.04912791666665</v>
      </c>
      <c r="DE125" s="15">
        <f t="shared" si="619"/>
        <v>97.220294868421036</v>
      </c>
      <c r="DF125" s="15">
        <f t="shared" si="620"/>
        <v>94.674345124999974</v>
      </c>
      <c r="DG125" s="15">
        <f t="shared" si="621"/>
        <v>92.370866785714284</v>
      </c>
      <c r="DH125" s="15">
        <f t="shared" si="622"/>
        <v>75.61829704545454</v>
      </c>
      <c r="DI125" s="15"/>
      <c r="DJ125" s="15"/>
      <c r="DK125" s="15"/>
      <c r="DL125" s="15"/>
      <c r="DM125" s="15"/>
      <c r="DO125" s="17"/>
      <c r="DP125" s="17">
        <v>1.5</v>
      </c>
      <c r="DQ125" s="32">
        <v>117.9</v>
      </c>
      <c r="DR125" s="32">
        <f t="shared" si="623"/>
        <v>150.07369187499998</v>
      </c>
      <c r="DS125" s="32">
        <f t="shared" si="624"/>
        <v>145.83044230263155</v>
      </c>
      <c r="DT125" s="32">
        <f t="shared" si="625"/>
        <v>142.01151768749997</v>
      </c>
      <c r="DU125" s="32">
        <f t="shared" si="626"/>
        <v>138.55630017857143</v>
      </c>
      <c r="DV125" s="32">
        <f t="shared" si="627"/>
        <v>113.42744556818181</v>
      </c>
      <c r="DW125" s="32">
        <v>21</v>
      </c>
      <c r="DX125" s="32">
        <f t="shared" si="628"/>
        <v>2101.0316862499994</v>
      </c>
      <c r="DY125" s="32">
        <f t="shared" si="629"/>
        <v>2041.6261922368417</v>
      </c>
      <c r="DZ125" s="32">
        <f t="shared" si="630"/>
        <v>1988.1612476249995</v>
      </c>
      <c r="EA125" s="32">
        <f t="shared" si="631"/>
        <v>1939.7882024999999</v>
      </c>
      <c r="EB125" s="32">
        <f t="shared" si="632"/>
        <v>1587.9842379545453</v>
      </c>
      <c r="ED125" s="15">
        <f t="shared" si="633"/>
        <v>1800.8843024999996</v>
      </c>
      <c r="EE125" s="15">
        <f t="shared" si="634"/>
        <v>1847.1856024999997</v>
      </c>
      <c r="EF125" s="15">
        <f t="shared" si="635"/>
        <v>1893.4869024999994</v>
      </c>
      <c r="EG125" s="15">
        <f t="shared" si="636"/>
        <v>1939.7882024999999</v>
      </c>
      <c r="EH125" s="15">
        <f t="shared" si="637"/>
        <v>2495.4038025</v>
      </c>
      <c r="EI125" s="34"/>
      <c r="EJ125" s="35">
        <f t="shared" si="638"/>
        <v>1581.6135562500001</v>
      </c>
      <c r="EK125" s="35">
        <f t="shared" si="639"/>
        <v>1266.1371750000001</v>
      </c>
      <c r="EL125" s="35"/>
      <c r="EM125" s="35"/>
      <c r="EN125" s="15">
        <f t="shared" si="395"/>
        <v>74.83486111111111</v>
      </c>
      <c r="EO125" s="15">
        <f t="shared" si="402"/>
        <v>84.539386842105259</v>
      </c>
      <c r="EP125" s="15">
        <f t="shared" si="403"/>
        <v>82.325517499999989</v>
      </c>
      <c r="EQ125" s="15">
        <f t="shared" si="404"/>
        <v>75.314931250000001</v>
      </c>
      <c r="ER125" s="15">
        <f t="shared" si="396"/>
        <v>60.292246428571431</v>
      </c>
      <c r="ES125" s="15"/>
      <c r="ET125" s="15">
        <f t="shared" si="405"/>
        <v>1347.0274999999999</v>
      </c>
      <c r="EU125" s="15">
        <f t="shared" si="406"/>
        <v>1606.2483499999998</v>
      </c>
      <c r="EV125" s="15">
        <f t="shared" si="407"/>
        <v>1646.5103499999998</v>
      </c>
      <c r="EW125" s="15">
        <f t="shared" si="640"/>
        <v>1807.55835</v>
      </c>
      <c r="EX125" s="15">
        <f t="shared" si="641"/>
        <v>2532.2743500000001</v>
      </c>
      <c r="EY125" s="17">
        <f t="shared" si="397"/>
        <v>1347.0274999999999</v>
      </c>
      <c r="EZ125" s="17">
        <f t="shared" si="398"/>
        <v>1410.3631</v>
      </c>
      <c r="FA125" s="17">
        <f t="shared" si="399"/>
        <v>1475.1407999999999</v>
      </c>
      <c r="FB125" s="17">
        <f t="shared" si="400"/>
        <v>1665.0308</v>
      </c>
      <c r="FC125" s="17">
        <f t="shared" si="401"/>
        <v>2532.2743499999997</v>
      </c>
      <c r="FE125" s="17"/>
      <c r="FF125" s="17"/>
      <c r="FG125" s="17"/>
      <c r="FH125" s="17"/>
      <c r="FI125" s="17"/>
    </row>
    <row r="126" spans="1:170" ht="13.5" thickBot="1">
      <c r="A126" s="48">
        <v>6</v>
      </c>
      <c r="B126" s="19" t="s">
        <v>131</v>
      </c>
      <c r="C126" s="23">
        <v>18</v>
      </c>
      <c r="D126" s="24">
        <v>19</v>
      </c>
      <c r="E126" s="24">
        <v>20</v>
      </c>
      <c r="F126" s="24">
        <v>21</v>
      </c>
      <c r="G126" s="25">
        <v>33</v>
      </c>
      <c r="H126" s="26"/>
      <c r="I126" s="26"/>
      <c r="J126" s="4"/>
      <c r="K126" s="4"/>
      <c r="L126" s="4"/>
      <c r="M126" s="4"/>
      <c r="N126" s="6"/>
      <c r="O126" s="154">
        <v>1.49E-2</v>
      </c>
      <c r="P126" s="4">
        <v>1720.44</v>
      </c>
      <c r="Q126" s="4">
        <f t="shared" si="388"/>
        <v>1961.3016</v>
      </c>
      <c r="R126" s="4">
        <f t="shared" si="588"/>
        <v>461.42200800000001</v>
      </c>
      <c r="S126" s="4">
        <f t="shared" si="589"/>
        <v>487.05656399999998</v>
      </c>
      <c r="T126" s="4">
        <f t="shared" si="590"/>
        <v>512.69111999999996</v>
      </c>
      <c r="U126" s="4">
        <f t="shared" si="591"/>
        <v>538.32567600000004</v>
      </c>
      <c r="V126" s="7">
        <f t="shared" si="592"/>
        <v>845.94034799999997</v>
      </c>
      <c r="W126" s="156">
        <v>8.1999999999999993</v>
      </c>
      <c r="X126" s="4">
        <v>4.91</v>
      </c>
      <c r="Y126" s="4">
        <f t="shared" si="593"/>
        <v>40.262</v>
      </c>
      <c r="Z126" s="156">
        <v>15</v>
      </c>
      <c r="AA126" s="4">
        <v>4.91</v>
      </c>
      <c r="AB126" s="157">
        <f t="shared" si="594"/>
        <v>73.650000000000006</v>
      </c>
      <c r="AC126" s="12">
        <v>9.1</v>
      </c>
      <c r="AD126" s="4">
        <v>44.08</v>
      </c>
      <c r="AE126" s="4" t="e">
        <f>#REF!*AC126</f>
        <v>#REF!</v>
      </c>
      <c r="AF126" s="6">
        <f t="shared" si="595"/>
        <v>50.691999999999993</v>
      </c>
      <c r="AG126" s="7">
        <f t="shared" si="596"/>
        <v>401.12799999999999</v>
      </c>
      <c r="AH126" s="156">
        <v>9.1</v>
      </c>
      <c r="AI126" s="4">
        <v>10.23</v>
      </c>
      <c r="AJ126" s="4">
        <v>23.17</v>
      </c>
      <c r="AK126" s="4">
        <f t="shared" si="597"/>
        <v>93.093000000000004</v>
      </c>
      <c r="AL126" s="4"/>
      <c r="AM126" s="4">
        <v>106.5</v>
      </c>
      <c r="AN126" s="6">
        <f t="shared" si="598"/>
        <v>210.84700000000001</v>
      </c>
      <c r="AO126" s="154">
        <v>0.21</v>
      </c>
      <c r="AP126" s="4">
        <v>122.5</v>
      </c>
      <c r="AQ126" s="4">
        <v>172.86</v>
      </c>
      <c r="AR126" s="6">
        <f t="shared" si="599"/>
        <v>190.14600000000004</v>
      </c>
      <c r="AS126" s="7">
        <f t="shared" si="600"/>
        <v>36.300600000000003</v>
      </c>
      <c r="AT126" s="156">
        <v>15</v>
      </c>
      <c r="AU126" s="4">
        <v>1.62</v>
      </c>
      <c r="AV126" s="4">
        <v>4.71</v>
      </c>
      <c r="AW126" s="4">
        <f t="shared" si="601"/>
        <v>24.3</v>
      </c>
      <c r="AX126" s="6">
        <f t="shared" si="602"/>
        <v>70.650000000000006</v>
      </c>
      <c r="AY126" s="165">
        <v>65</v>
      </c>
      <c r="AZ126" s="4">
        <v>1.6</v>
      </c>
      <c r="BA126" s="4">
        <v>74.599999999999994</v>
      </c>
      <c r="BB126" s="4">
        <v>84.8</v>
      </c>
      <c r="BC126" s="4">
        <v>96.8</v>
      </c>
      <c r="BD126" s="4">
        <v>121</v>
      </c>
      <c r="BE126" s="4">
        <v>3.43</v>
      </c>
      <c r="BF126" s="4">
        <f t="shared" si="603"/>
        <v>104</v>
      </c>
      <c r="BG126" s="6">
        <f t="shared" si="604"/>
        <v>3.7730000000000006</v>
      </c>
      <c r="BH126" s="7">
        <f t="shared" si="605"/>
        <v>222.95000000000002</v>
      </c>
      <c r="BI126" s="27"/>
      <c r="BJ126" s="28"/>
      <c r="BK126" s="29"/>
      <c r="BL126" s="30"/>
      <c r="BM126" s="31"/>
      <c r="BN126" s="28"/>
      <c r="BO126" s="29"/>
      <c r="BP126" s="30"/>
      <c r="BQ126" s="31"/>
      <c r="BR126" s="28"/>
      <c r="BS126" s="29"/>
      <c r="BT126" s="30"/>
      <c r="BU126" s="31"/>
      <c r="BV126" s="28"/>
      <c r="BW126" s="29"/>
      <c r="BX126" s="30"/>
      <c r="BY126" s="31"/>
      <c r="BZ126" s="28"/>
      <c r="CA126" s="29"/>
      <c r="CB126" s="30"/>
      <c r="CD126" s="33">
        <f t="shared" si="606"/>
        <v>181.50300000000001</v>
      </c>
      <c r="CE126" s="17">
        <f t="shared" si="607"/>
        <v>145.20240000000001</v>
      </c>
      <c r="CF126" s="17">
        <f t="shared" si="608"/>
        <v>108.90180000000001</v>
      </c>
      <c r="CG126" s="17">
        <f t="shared" si="609"/>
        <v>72.601200000000006</v>
      </c>
      <c r="CH126" s="17">
        <f t="shared" si="610"/>
        <v>36.300600000000003</v>
      </c>
      <c r="CJ126" s="17">
        <f t="shared" si="611"/>
        <v>2.0167000000000002</v>
      </c>
      <c r="CK126" s="17">
        <f t="shared" si="612"/>
        <v>1.9105578947368422</v>
      </c>
      <c r="CL126" s="17">
        <f t="shared" si="613"/>
        <v>1.8150300000000001</v>
      </c>
      <c r="CM126" s="17">
        <f t="shared" si="614"/>
        <v>1.7286000000000001</v>
      </c>
      <c r="CN126" s="17">
        <f t="shared" si="615"/>
        <v>1.100018181818182</v>
      </c>
      <c r="CO126" s="17" t="e">
        <f>#REF!+AG126+AX126+AN126+BH126+#REF!+DP126</f>
        <v>#REF!</v>
      </c>
      <c r="CP126" s="17" t="e">
        <f>CO126*1.258</f>
        <v>#REF!</v>
      </c>
      <c r="CQ126" s="17">
        <f t="shared" si="389"/>
        <v>1015.5256000000001</v>
      </c>
      <c r="CR126" s="17">
        <f t="shared" si="390"/>
        <v>1048.4536000000001</v>
      </c>
      <c r="CS126" s="17">
        <f t="shared" si="391"/>
        <v>1083.4395999999999</v>
      </c>
      <c r="CT126" s="17">
        <f t="shared" si="392"/>
        <v>1124.5996</v>
      </c>
      <c r="CU126" s="17">
        <f t="shared" si="393"/>
        <v>1207.6056000000001</v>
      </c>
      <c r="CV126" s="17">
        <f t="shared" si="616"/>
        <v>1411.6909464000003</v>
      </c>
      <c r="CW126" s="17">
        <f t="shared" si="394"/>
        <v>40.262</v>
      </c>
      <c r="CX126" s="17">
        <f t="shared" si="617"/>
        <v>25.634556</v>
      </c>
      <c r="CY126" s="33"/>
      <c r="CZ126" s="33"/>
      <c r="DA126" s="17"/>
      <c r="DB126" s="17"/>
      <c r="DC126" s="17"/>
      <c r="DD126" s="15">
        <f t="shared" si="618"/>
        <v>123.45388</v>
      </c>
      <c r="DE126" s="15">
        <f t="shared" si="619"/>
        <v>119.39321789473685</v>
      </c>
      <c r="DF126" s="15">
        <f t="shared" si="620"/>
        <v>115.73862199999999</v>
      </c>
      <c r="DG126" s="15">
        <f t="shared" si="621"/>
        <v>112.43208285714285</v>
      </c>
      <c r="DH126" s="15">
        <f t="shared" si="622"/>
        <v>88.38452545454544</v>
      </c>
      <c r="DI126" s="15"/>
      <c r="DJ126" s="15"/>
      <c r="DK126" s="15"/>
      <c r="DL126" s="15"/>
      <c r="DM126" s="15"/>
      <c r="DO126" s="17"/>
      <c r="DP126" s="17">
        <v>28.9</v>
      </c>
      <c r="DQ126" s="32">
        <v>116.9</v>
      </c>
      <c r="DR126" s="32">
        <f t="shared" si="623"/>
        <v>3567.8171319999997</v>
      </c>
      <c r="DS126" s="32">
        <f t="shared" si="624"/>
        <v>3450.4639971578949</v>
      </c>
      <c r="DT126" s="32">
        <f t="shared" si="625"/>
        <v>3344.8461757999994</v>
      </c>
      <c r="DU126" s="32">
        <f t="shared" si="626"/>
        <v>3249.2871945714282</v>
      </c>
      <c r="DV126" s="32">
        <f t="shared" si="627"/>
        <v>2554.3127856363631</v>
      </c>
      <c r="DW126" s="32">
        <v>1816</v>
      </c>
      <c r="DX126" s="32">
        <f t="shared" si="628"/>
        <v>224192.24607999998</v>
      </c>
      <c r="DY126" s="32">
        <f t="shared" si="629"/>
        <v>216818.08369684211</v>
      </c>
      <c r="DZ126" s="32">
        <f t="shared" si="630"/>
        <v>210181.33755199998</v>
      </c>
      <c r="EA126" s="32">
        <f t="shared" si="631"/>
        <v>204176.66246857142</v>
      </c>
      <c r="EB126" s="32">
        <f t="shared" si="632"/>
        <v>160506.29822545452</v>
      </c>
      <c r="ED126" s="15">
        <f t="shared" si="633"/>
        <v>2222.16984</v>
      </c>
      <c r="EE126" s="15">
        <f t="shared" si="634"/>
        <v>2268.4711400000001</v>
      </c>
      <c r="EF126" s="15">
        <f t="shared" si="635"/>
        <v>2314.7724399999997</v>
      </c>
      <c r="EG126" s="15">
        <f t="shared" si="636"/>
        <v>2361.0737399999998</v>
      </c>
      <c r="EH126" s="15">
        <f t="shared" si="637"/>
        <v>2916.6893399999994</v>
      </c>
      <c r="EI126" s="34"/>
      <c r="EJ126" s="35">
        <f t="shared" si="638"/>
        <v>164491.2824</v>
      </c>
      <c r="EK126" s="35">
        <f t="shared" si="639"/>
        <v>125330.35794285714</v>
      </c>
      <c r="EL126" s="35"/>
      <c r="EM126" s="35"/>
      <c r="EN126" s="15">
        <f t="shared" si="395"/>
        <v>96.680088888888889</v>
      </c>
      <c r="EO126" s="15">
        <f t="shared" si="402"/>
        <v>103.82018947368422</v>
      </c>
      <c r="EP126" s="15">
        <f t="shared" si="403"/>
        <v>100.64228</v>
      </c>
      <c r="EQ126" s="15">
        <f t="shared" si="404"/>
        <v>90.578900000000004</v>
      </c>
      <c r="ER126" s="15">
        <f t="shared" si="396"/>
        <v>69.014514285714284</v>
      </c>
      <c r="ES126" s="15"/>
      <c r="ET126" s="15">
        <f t="shared" si="405"/>
        <v>1740.2416000000001</v>
      </c>
      <c r="EU126" s="15">
        <f t="shared" si="406"/>
        <v>1972.5836000000002</v>
      </c>
      <c r="EV126" s="15">
        <f t="shared" si="407"/>
        <v>2012.8456000000001</v>
      </c>
      <c r="EW126" s="15">
        <f t="shared" si="640"/>
        <v>2173.8936000000003</v>
      </c>
      <c r="EX126" s="15">
        <f t="shared" si="641"/>
        <v>2898.6095999999998</v>
      </c>
      <c r="EY126" s="17">
        <f t="shared" si="397"/>
        <v>1740.2416000000001</v>
      </c>
      <c r="EZ126" s="17">
        <f t="shared" si="398"/>
        <v>1813.4316000000001</v>
      </c>
      <c r="FA126" s="17">
        <f t="shared" si="399"/>
        <v>1888.6795999999999</v>
      </c>
      <c r="FB126" s="17">
        <f t="shared" si="400"/>
        <v>2090.8876</v>
      </c>
      <c r="FC126" s="17">
        <f t="shared" si="401"/>
        <v>2898.6095999999998</v>
      </c>
      <c r="FE126" s="17"/>
      <c r="FF126" s="17"/>
      <c r="FG126" s="17"/>
      <c r="FH126" s="17"/>
      <c r="FI126" s="17"/>
    </row>
    <row r="127" spans="1:170" ht="13.5" thickBot="1">
      <c r="A127" s="48">
        <v>7</v>
      </c>
      <c r="B127" s="19" t="s">
        <v>132</v>
      </c>
      <c r="C127" s="23">
        <v>18</v>
      </c>
      <c r="D127" s="24">
        <v>19</v>
      </c>
      <c r="E127" s="24">
        <v>20</v>
      </c>
      <c r="F127" s="24">
        <v>21</v>
      </c>
      <c r="G127" s="25">
        <v>33</v>
      </c>
      <c r="H127" s="26"/>
      <c r="I127" s="26">
        <f t="shared" ref="I127:I190" si="642">H127*1.1</f>
        <v>0</v>
      </c>
      <c r="J127" s="4">
        <f t="shared" ref="J127:J136" si="643">I127*C127</f>
        <v>0</v>
      </c>
      <c r="K127" s="4">
        <f t="shared" ref="K127:K136" si="644">I127*D127</f>
        <v>0</v>
      </c>
      <c r="L127" s="4">
        <f t="shared" ref="L127:L136" si="645">I127*E127</f>
        <v>0</v>
      </c>
      <c r="M127" s="4">
        <f t="shared" ref="M127:M136" si="646">I127*F127</f>
        <v>0</v>
      </c>
      <c r="N127" s="6">
        <f t="shared" ref="N127:N136" si="647">I127*G127</f>
        <v>0</v>
      </c>
      <c r="O127" s="12">
        <v>0</v>
      </c>
      <c r="P127" s="4">
        <f>O127*1</f>
        <v>0</v>
      </c>
      <c r="Q127" s="4">
        <f t="shared" si="388"/>
        <v>0</v>
      </c>
      <c r="R127" s="4">
        <f t="shared" si="588"/>
        <v>0</v>
      </c>
      <c r="S127" s="4">
        <f t="shared" si="589"/>
        <v>0</v>
      </c>
      <c r="T127" s="4">
        <f t="shared" si="590"/>
        <v>0</v>
      </c>
      <c r="U127" s="4">
        <f t="shared" si="591"/>
        <v>0</v>
      </c>
      <c r="V127" s="7">
        <f t="shared" si="592"/>
        <v>0</v>
      </c>
      <c r="W127" s="156">
        <v>8.1999999999999993</v>
      </c>
      <c r="X127" s="4">
        <v>4.91</v>
      </c>
      <c r="Y127" s="4">
        <f t="shared" si="593"/>
        <v>40.262</v>
      </c>
      <c r="Z127" s="156">
        <v>15</v>
      </c>
      <c r="AA127" s="4">
        <v>4.91</v>
      </c>
      <c r="AB127" s="157">
        <f t="shared" si="594"/>
        <v>73.650000000000006</v>
      </c>
      <c r="AC127" s="12">
        <v>7.3</v>
      </c>
      <c r="AD127" s="4">
        <v>44.08</v>
      </c>
      <c r="AE127" s="4" t="e">
        <f>#REF!*AC127</f>
        <v>#REF!</v>
      </c>
      <c r="AF127" s="6">
        <f t="shared" si="595"/>
        <v>50.691999999999993</v>
      </c>
      <c r="AG127" s="7">
        <f t="shared" si="596"/>
        <v>321.78399999999999</v>
      </c>
      <c r="AH127" s="156"/>
      <c r="AI127" s="4">
        <v>0</v>
      </c>
      <c r="AJ127" s="4"/>
      <c r="AK127" s="4">
        <f t="shared" si="597"/>
        <v>0</v>
      </c>
      <c r="AL127" s="4"/>
      <c r="AM127" s="4">
        <v>0</v>
      </c>
      <c r="AN127" s="6">
        <f t="shared" si="598"/>
        <v>0</v>
      </c>
      <c r="AO127" s="12">
        <v>0</v>
      </c>
      <c r="AP127" s="4">
        <v>0</v>
      </c>
      <c r="AQ127" s="4">
        <f t="shared" ref="AQ127:AQ136" si="648">AP127*1.193</f>
        <v>0</v>
      </c>
      <c r="AR127" s="6">
        <f t="shared" si="599"/>
        <v>0</v>
      </c>
      <c r="AS127" s="7">
        <f t="shared" si="600"/>
        <v>0</v>
      </c>
      <c r="AT127" s="156">
        <v>15</v>
      </c>
      <c r="AU127" s="4">
        <v>1.62</v>
      </c>
      <c r="AV127" s="4">
        <v>4.71</v>
      </c>
      <c r="AW127" s="4">
        <f t="shared" si="601"/>
        <v>24.3</v>
      </c>
      <c r="AX127" s="6">
        <f t="shared" si="602"/>
        <v>70.650000000000006</v>
      </c>
      <c r="AY127" s="165">
        <v>65</v>
      </c>
      <c r="AZ127" s="4">
        <v>1.1200000000000001</v>
      </c>
      <c r="BA127" s="4">
        <v>74.599999999999994</v>
      </c>
      <c r="BB127" s="4">
        <v>84.8</v>
      </c>
      <c r="BC127" s="4">
        <v>96.8</v>
      </c>
      <c r="BD127" s="4">
        <v>156.1</v>
      </c>
      <c r="BE127" s="4">
        <f t="shared" ref="BE127:BE136" si="649">2.09*115/100</f>
        <v>2.4034999999999997</v>
      </c>
      <c r="BF127" s="4">
        <f t="shared" si="603"/>
        <v>72.800000000000011</v>
      </c>
      <c r="BG127" s="6">
        <f t="shared" si="604"/>
        <v>2.64385</v>
      </c>
      <c r="BH127" s="7">
        <f t="shared" si="605"/>
        <v>156.22749999999999</v>
      </c>
      <c r="BI127" s="27"/>
      <c r="BJ127" s="28"/>
      <c r="BK127" s="29"/>
      <c r="BL127" s="30"/>
      <c r="BM127" s="31"/>
      <c r="BN127" s="28"/>
      <c r="BO127" s="29"/>
      <c r="BP127" s="30"/>
      <c r="BQ127" s="31"/>
      <c r="BR127" s="28"/>
      <c r="BS127" s="29"/>
      <c r="BT127" s="30"/>
      <c r="BU127" s="31"/>
      <c r="BV127" s="28"/>
      <c r="BW127" s="29"/>
      <c r="BX127" s="30"/>
      <c r="BY127" s="31"/>
      <c r="BZ127" s="28"/>
      <c r="CA127" s="29"/>
      <c r="CB127" s="30"/>
      <c r="CD127" s="33">
        <f t="shared" si="606"/>
        <v>0</v>
      </c>
      <c r="CE127" s="17">
        <f t="shared" si="607"/>
        <v>0</v>
      </c>
      <c r="CF127" s="17">
        <f t="shared" si="608"/>
        <v>0</v>
      </c>
      <c r="CG127" s="17">
        <f t="shared" si="609"/>
        <v>0</v>
      </c>
      <c r="CH127" s="17">
        <f t="shared" si="610"/>
        <v>0</v>
      </c>
      <c r="CJ127" s="17">
        <f t="shared" si="611"/>
        <v>0</v>
      </c>
      <c r="CK127" s="17">
        <f t="shared" si="612"/>
        <v>0</v>
      </c>
      <c r="CL127" s="17">
        <f t="shared" si="613"/>
        <v>0</v>
      </c>
      <c r="CM127" s="17">
        <f t="shared" si="614"/>
        <v>0</v>
      </c>
      <c r="CN127" s="17">
        <f t="shared" si="615"/>
        <v>0</v>
      </c>
      <c r="CO127" s="17" t="e">
        <f>#REF!+AG127+AX127+AN127+BH127+#REF!+DP127</f>
        <v>#REF!</v>
      </c>
      <c r="CP127" s="17" t="e">
        <f>CO127*1.26</f>
        <v>#REF!</v>
      </c>
      <c r="CQ127" s="17">
        <f t="shared" si="389"/>
        <v>622.31149999999991</v>
      </c>
      <c r="CR127" s="17">
        <f t="shared" si="390"/>
        <v>645.38509999999997</v>
      </c>
      <c r="CS127" s="17">
        <f t="shared" si="391"/>
        <v>669.90079999999989</v>
      </c>
      <c r="CT127" s="17">
        <f t="shared" si="392"/>
        <v>698.74279999999987</v>
      </c>
      <c r="CU127" s="17">
        <f t="shared" si="393"/>
        <v>841.27034999999989</v>
      </c>
      <c r="CV127" s="17">
        <f t="shared" si="616"/>
        <v>988.49266124999997</v>
      </c>
      <c r="CW127" s="17">
        <f t="shared" si="394"/>
        <v>40.262</v>
      </c>
      <c r="CX127" s="17">
        <f t="shared" si="617"/>
        <v>0</v>
      </c>
      <c r="CY127" s="33"/>
      <c r="CZ127" s="33"/>
      <c r="DA127" s="17"/>
      <c r="DB127" s="17"/>
      <c r="DC127" s="17"/>
      <c r="DD127" s="15">
        <f t="shared" si="618"/>
        <v>100.04912791666665</v>
      </c>
      <c r="DE127" s="15">
        <f t="shared" si="619"/>
        <v>97.220294868421036</v>
      </c>
      <c r="DF127" s="15">
        <f t="shared" si="620"/>
        <v>94.674345124999974</v>
      </c>
      <c r="DG127" s="15">
        <f t="shared" si="621"/>
        <v>92.370866785714284</v>
      </c>
      <c r="DH127" s="15">
        <f t="shared" si="622"/>
        <v>75.61829704545454</v>
      </c>
      <c r="DI127" s="15"/>
      <c r="DJ127" s="15"/>
      <c r="DK127" s="15"/>
      <c r="DL127" s="15"/>
      <c r="DM127" s="15"/>
      <c r="DO127" s="17"/>
      <c r="DP127" s="17">
        <v>3.2</v>
      </c>
      <c r="DQ127" s="32">
        <v>117.5</v>
      </c>
      <c r="DR127" s="32">
        <f t="shared" si="623"/>
        <v>320.1572093333333</v>
      </c>
      <c r="DS127" s="32">
        <f t="shared" si="624"/>
        <v>311.10494357894731</v>
      </c>
      <c r="DT127" s="32">
        <f t="shared" si="625"/>
        <v>302.9579043999999</v>
      </c>
      <c r="DU127" s="32">
        <f t="shared" si="626"/>
        <v>295.5867737142857</v>
      </c>
      <c r="DV127" s="32">
        <f t="shared" si="627"/>
        <v>241.97855054545454</v>
      </c>
      <c r="DW127" s="32">
        <v>75</v>
      </c>
      <c r="DX127" s="32">
        <f t="shared" si="628"/>
        <v>7503.6845937499984</v>
      </c>
      <c r="DY127" s="32">
        <f t="shared" si="629"/>
        <v>7291.5221151315773</v>
      </c>
      <c r="DZ127" s="32">
        <f t="shared" si="630"/>
        <v>7100.5758843749982</v>
      </c>
      <c r="EA127" s="32">
        <f t="shared" si="631"/>
        <v>6927.8150089285709</v>
      </c>
      <c r="EB127" s="32">
        <f t="shared" si="632"/>
        <v>5671.3722784090905</v>
      </c>
      <c r="ED127" s="15">
        <f t="shared" si="633"/>
        <v>1800.8843024999996</v>
      </c>
      <c r="EE127" s="15">
        <f t="shared" si="634"/>
        <v>1847.1856024999997</v>
      </c>
      <c r="EF127" s="15">
        <f t="shared" si="635"/>
        <v>1893.4869024999994</v>
      </c>
      <c r="EG127" s="15">
        <f t="shared" si="636"/>
        <v>1939.7882024999999</v>
      </c>
      <c r="EH127" s="15">
        <f t="shared" si="637"/>
        <v>2495.4038025</v>
      </c>
      <c r="EI127" s="34"/>
      <c r="EJ127" s="35">
        <f t="shared" si="638"/>
        <v>5648.6198437499997</v>
      </c>
      <c r="EK127" s="35">
        <f t="shared" si="639"/>
        <v>4521.9184821428571</v>
      </c>
      <c r="EL127" s="35"/>
      <c r="EM127" s="35"/>
      <c r="EN127" s="15">
        <f t="shared" si="395"/>
        <v>74.83486111111111</v>
      </c>
      <c r="EO127" s="15">
        <f t="shared" si="402"/>
        <v>84.539386842105259</v>
      </c>
      <c r="EP127" s="15">
        <f t="shared" si="403"/>
        <v>82.325517499999989</v>
      </c>
      <c r="EQ127" s="15">
        <f t="shared" si="404"/>
        <v>75.314931250000001</v>
      </c>
      <c r="ER127" s="15">
        <f t="shared" si="396"/>
        <v>60.292246428571431</v>
      </c>
      <c r="ES127" s="15"/>
      <c r="ET127" s="15">
        <f t="shared" si="405"/>
        <v>1347.0274999999999</v>
      </c>
      <c r="EU127" s="15">
        <f t="shared" si="406"/>
        <v>1606.2483499999998</v>
      </c>
      <c r="EV127" s="15">
        <f t="shared" si="407"/>
        <v>1646.5103499999998</v>
      </c>
      <c r="EW127" s="15">
        <f t="shared" si="640"/>
        <v>1807.55835</v>
      </c>
      <c r="EX127" s="15">
        <f t="shared" si="641"/>
        <v>2532.2743500000001</v>
      </c>
      <c r="EY127" s="17">
        <f t="shared" si="397"/>
        <v>1347.0274999999999</v>
      </c>
      <c r="EZ127" s="17">
        <f t="shared" si="398"/>
        <v>1410.3631</v>
      </c>
      <c r="FA127" s="17">
        <f t="shared" si="399"/>
        <v>1475.1407999999999</v>
      </c>
      <c r="FB127" s="17">
        <f t="shared" si="400"/>
        <v>1665.0308</v>
      </c>
      <c r="FC127" s="17">
        <f t="shared" si="401"/>
        <v>2532.2743499999997</v>
      </c>
      <c r="FE127" s="17"/>
      <c r="FF127" s="17"/>
      <c r="FG127" s="17"/>
      <c r="FH127" s="17"/>
      <c r="FI127" s="17"/>
    </row>
    <row r="128" spans="1:170" ht="13.5" thickBot="1">
      <c r="A128" s="48">
        <v>8</v>
      </c>
      <c r="B128" s="19" t="s">
        <v>133</v>
      </c>
      <c r="C128" s="23">
        <v>18</v>
      </c>
      <c r="D128" s="24">
        <v>19</v>
      </c>
      <c r="E128" s="24">
        <v>20</v>
      </c>
      <c r="F128" s="24">
        <v>21</v>
      </c>
      <c r="G128" s="25">
        <v>33</v>
      </c>
      <c r="H128" s="26"/>
      <c r="I128" s="26">
        <f t="shared" si="642"/>
        <v>0</v>
      </c>
      <c r="J128" s="4">
        <f t="shared" si="643"/>
        <v>0</v>
      </c>
      <c r="K128" s="4">
        <f t="shared" si="644"/>
        <v>0</v>
      </c>
      <c r="L128" s="4">
        <f t="shared" si="645"/>
        <v>0</v>
      </c>
      <c r="M128" s="4">
        <f t="shared" si="646"/>
        <v>0</v>
      </c>
      <c r="N128" s="6">
        <f t="shared" si="647"/>
        <v>0</v>
      </c>
      <c r="O128" s="154">
        <v>1.49E-2</v>
      </c>
      <c r="P128" s="4">
        <v>1720.44</v>
      </c>
      <c r="Q128" s="4">
        <f t="shared" si="388"/>
        <v>1961.3016</v>
      </c>
      <c r="R128" s="4">
        <f t="shared" si="588"/>
        <v>461.42200800000001</v>
      </c>
      <c r="S128" s="4">
        <f t="shared" si="589"/>
        <v>487.05656399999998</v>
      </c>
      <c r="T128" s="4">
        <f t="shared" si="590"/>
        <v>512.69111999999996</v>
      </c>
      <c r="U128" s="4">
        <f t="shared" si="591"/>
        <v>538.32567600000004</v>
      </c>
      <c r="V128" s="7">
        <f t="shared" si="592"/>
        <v>845.94034799999997</v>
      </c>
      <c r="W128" s="156">
        <v>8.1999999999999993</v>
      </c>
      <c r="X128" s="4">
        <v>4.91</v>
      </c>
      <c r="Y128" s="4">
        <f t="shared" si="593"/>
        <v>40.262</v>
      </c>
      <c r="Z128" s="156">
        <v>15</v>
      </c>
      <c r="AA128" s="4">
        <v>4.91</v>
      </c>
      <c r="AB128" s="157">
        <f t="shared" si="594"/>
        <v>73.650000000000006</v>
      </c>
      <c r="AC128" s="12">
        <v>7.3</v>
      </c>
      <c r="AD128" s="4">
        <v>44.08</v>
      </c>
      <c r="AE128" s="4" t="e">
        <f>#REF!*AC128</f>
        <v>#REF!</v>
      </c>
      <c r="AF128" s="6">
        <f t="shared" si="595"/>
        <v>50.691999999999993</v>
      </c>
      <c r="AG128" s="7">
        <f t="shared" si="596"/>
        <v>321.78399999999999</v>
      </c>
      <c r="AH128" s="156"/>
      <c r="AI128" s="4">
        <v>0</v>
      </c>
      <c r="AJ128" s="4"/>
      <c r="AK128" s="4">
        <f t="shared" si="597"/>
        <v>0</v>
      </c>
      <c r="AL128" s="4"/>
      <c r="AM128" s="4">
        <v>0</v>
      </c>
      <c r="AN128" s="6">
        <f t="shared" si="598"/>
        <v>0</v>
      </c>
      <c r="AO128" s="12">
        <v>0</v>
      </c>
      <c r="AP128" s="4">
        <v>0</v>
      </c>
      <c r="AQ128" s="4">
        <f t="shared" si="648"/>
        <v>0</v>
      </c>
      <c r="AR128" s="6">
        <f t="shared" si="599"/>
        <v>0</v>
      </c>
      <c r="AS128" s="7">
        <f t="shared" si="600"/>
        <v>0</v>
      </c>
      <c r="AT128" s="156">
        <v>15</v>
      </c>
      <c r="AU128" s="4">
        <v>1.62</v>
      </c>
      <c r="AV128" s="4">
        <v>4.71</v>
      </c>
      <c r="AW128" s="4">
        <f t="shared" si="601"/>
        <v>24.3</v>
      </c>
      <c r="AX128" s="6">
        <f t="shared" si="602"/>
        <v>70.650000000000006</v>
      </c>
      <c r="AY128" s="165">
        <v>60.1</v>
      </c>
      <c r="AZ128" s="4">
        <v>1.1200000000000001</v>
      </c>
      <c r="BA128" s="4">
        <v>68.900000000000006</v>
      </c>
      <c r="BB128" s="4">
        <v>84.8</v>
      </c>
      <c r="BC128" s="4">
        <v>109.5</v>
      </c>
      <c r="BD128" s="4">
        <v>176.7</v>
      </c>
      <c r="BE128" s="4">
        <f t="shared" si="649"/>
        <v>2.4034999999999997</v>
      </c>
      <c r="BF128" s="4">
        <f t="shared" si="603"/>
        <v>67.312000000000012</v>
      </c>
      <c r="BG128" s="6">
        <f t="shared" si="604"/>
        <v>2.64385</v>
      </c>
      <c r="BH128" s="7">
        <f t="shared" si="605"/>
        <v>144.45034999999999</v>
      </c>
      <c r="BI128" s="27"/>
      <c r="BJ128" s="28"/>
      <c r="BK128" s="29"/>
      <c r="BL128" s="30"/>
      <c r="BM128" s="31"/>
      <c r="BN128" s="28"/>
      <c r="BO128" s="29"/>
      <c r="BP128" s="30"/>
      <c r="BQ128" s="31"/>
      <c r="BR128" s="28"/>
      <c r="BS128" s="29"/>
      <c r="BT128" s="30"/>
      <c r="BU128" s="31"/>
      <c r="BV128" s="28"/>
      <c r="BW128" s="29"/>
      <c r="BX128" s="30"/>
      <c r="BY128" s="31"/>
      <c r="BZ128" s="28"/>
      <c r="CA128" s="29"/>
      <c r="CB128" s="30"/>
      <c r="CD128" s="33">
        <f t="shared" si="606"/>
        <v>0</v>
      </c>
      <c r="CE128" s="17">
        <f t="shared" si="607"/>
        <v>0</v>
      </c>
      <c r="CF128" s="17">
        <f t="shared" si="608"/>
        <v>0</v>
      </c>
      <c r="CG128" s="17">
        <f t="shared" si="609"/>
        <v>0</v>
      </c>
      <c r="CH128" s="17">
        <f t="shared" si="610"/>
        <v>0</v>
      </c>
      <c r="CJ128" s="17">
        <f t="shared" si="611"/>
        <v>0</v>
      </c>
      <c r="CK128" s="17">
        <f t="shared" si="612"/>
        <v>0</v>
      </c>
      <c r="CL128" s="17">
        <f t="shared" si="613"/>
        <v>0</v>
      </c>
      <c r="CM128" s="17">
        <f t="shared" si="614"/>
        <v>0</v>
      </c>
      <c r="CN128" s="17">
        <f t="shared" si="615"/>
        <v>0</v>
      </c>
      <c r="CO128" s="17" t="e">
        <f>#REF!+AG128+AX128+AN128+BH128+#REF!+DP128</f>
        <v>#REF!</v>
      </c>
      <c r="CP128" s="17" t="e">
        <f>CO128*1.259</f>
        <v>#REF!</v>
      </c>
      <c r="CQ128" s="17">
        <f t="shared" si="389"/>
        <v>610.5343499999999</v>
      </c>
      <c r="CR128" s="17">
        <f t="shared" si="390"/>
        <v>631.68514999999991</v>
      </c>
      <c r="CS128" s="17">
        <f t="shared" si="391"/>
        <v>669.90079999999989</v>
      </c>
      <c r="CT128" s="17">
        <f t="shared" si="392"/>
        <v>729.26724999999988</v>
      </c>
      <c r="CU128" s="17">
        <f t="shared" si="393"/>
        <v>890.78244999999981</v>
      </c>
      <c r="CV128" s="17">
        <f t="shared" si="616"/>
        <v>1051.1232909999997</v>
      </c>
      <c r="CW128" s="17">
        <f t="shared" si="394"/>
        <v>40.262</v>
      </c>
      <c r="CX128" s="17">
        <f t="shared" si="617"/>
        <v>25.634556</v>
      </c>
      <c r="CY128" s="33"/>
      <c r="CZ128" s="33"/>
      <c r="DA128" s="17"/>
      <c r="DB128" s="17"/>
      <c r="DC128" s="17"/>
      <c r="DD128" s="15">
        <f t="shared" si="618"/>
        <v>103.2124009722222</v>
      </c>
      <c r="DE128" s="15">
        <f t="shared" si="619"/>
        <v>100.21707986842105</v>
      </c>
      <c r="DF128" s="15">
        <f t="shared" si="620"/>
        <v>97.521290874999977</v>
      </c>
      <c r="DG128" s="15">
        <f t="shared" si="621"/>
        <v>95.082243690476176</v>
      </c>
      <c r="DH128" s="15">
        <f t="shared" si="622"/>
        <v>77.343718712121202</v>
      </c>
      <c r="DI128" s="15"/>
      <c r="DJ128" s="15"/>
      <c r="DK128" s="15"/>
      <c r="DL128" s="15"/>
      <c r="DM128" s="15"/>
      <c r="DO128" s="17"/>
      <c r="DP128" s="17">
        <v>3.4</v>
      </c>
      <c r="DQ128" s="32">
        <v>118</v>
      </c>
      <c r="DR128" s="32">
        <f t="shared" si="623"/>
        <v>350.92216330555544</v>
      </c>
      <c r="DS128" s="32">
        <f t="shared" si="624"/>
        <v>340.7380715526316</v>
      </c>
      <c r="DT128" s="32">
        <f t="shared" si="625"/>
        <v>331.57238897499991</v>
      </c>
      <c r="DU128" s="32">
        <f t="shared" si="626"/>
        <v>323.27962854761898</v>
      </c>
      <c r="DV128" s="32">
        <f t="shared" si="627"/>
        <v>262.9686436212121</v>
      </c>
      <c r="DW128" s="32">
        <v>74</v>
      </c>
      <c r="DX128" s="32">
        <f t="shared" si="628"/>
        <v>7637.7176719444424</v>
      </c>
      <c r="DY128" s="32">
        <f t="shared" si="629"/>
        <v>7416.0639102631576</v>
      </c>
      <c r="DZ128" s="32">
        <f t="shared" si="630"/>
        <v>7216.5755247499983</v>
      </c>
      <c r="EA128" s="32">
        <f t="shared" si="631"/>
        <v>7036.0860330952373</v>
      </c>
      <c r="EB128" s="32">
        <f t="shared" si="632"/>
        <v>5723.4351846969694</v>
      </c>
      <c r="ED128" s="15">
        <f t="shared" si="633"/>
        <v>1857.8232174999996</v>
      </c>
      <c r="EE128" s="15">
        <f t="shared" si="634"/>
        <v>1904.1245174999999</v>
      </c>
      <c r="EF128" s="15">
        <f t="shared" si="635"/>
        <v>1950.4258174999995</v>
      </c>
      <c r="EG128" s="15">
        <f t="shared" si="636"/>
        <v>1996.7271174999996</v>
      </c>
      <c r="EH128" s="15">
        <f t="shared" si="637"/>
        <v>2552.3427174999997</v>
      </c>
      <c r="EI128" s="34"/>
      <c r="EJ128" s="35">
        <f t="shared" si="638"/>
        <v>5725.9672208333332</v>
      </c>
      <c r="EK128" s="35">
        <f t="shared" si="639"/>
        <v>4548.8618404761901</v>
      </c>
      <c r="EL128" s="35"/>
      <c r="EM128" s="35"/>
      <c r="EN128" s="15">
        <f t="shared" si="395"/>
        <v>74.180575000000005</v>
      </c>
      <c r="EO128" s="15">
        <f t="shared" si="402"/>
        <v>87.145286842105264</v>
      </c>
      <c r="EP128" s="15">
        <f t="shared" si="403"/>
        <v>84.801122499999991</v>
      </c>
      <c r="EQ128" s="15">
        <f t="shared" si="404"/>
        <v>77.377935416666659</v>
      </c>
      <c r="ER128" s="15">
        <f t="shared" si="396"/>
        <v>61.471105952380952</v>
      </c>
      <c r="ES128" s="15"/>
      <c r="ET128" s="15">
        <f t="shared" si="405"/>
        <v>1335.25035</v>
      </c>
      <c r="EU128" s="15">
        <f t="shared" si="406"/>
        <v>1655.76045</v>
      </c>
      <c r="EV128" s="15">
        <f t="shared" si="407"/>
        <v>1696.0224499999999</v>
      </c>
      <c r="EW128" s="15">
        <f t="shared" si="640"/>
        <v>1857.0704499999997</v>
      </c>
      <c r="EX128" s="15">
        <f t="shared" si="641"/>
        <v>2581.7864500000001</v>
      </c>
      <c r="EY128" s="17">
        <f t="shared" si="397"/>
        <v>1335.25035</v>
      </c>
      <c r="EZ128" s="17">
        <f t="shared" si="398"/>
        <v>1396.6631499999999</v>
      </c>
      <c r="FA128" s="17">
        <f t="shared" si="399"/>
        <v>1475.1407999999999</v>
      </c>
      <c r="FB128" s="17">
        <f t="shared" si="400"/>
        <v>1695.5552499999999</v>
      </c>
      <c r="FC128" s="17">
        <f t="shared" si="401"/>
        <v>2581.7864499999996</v>
      </c>
      <c r="FE128" s="17"/>
      <c r="FF128" s="17"/>
      <c r="FG128" s="17"/>
      <c r="FH128" s="17"/>
      <c r="FI128" s="17"/>
    </row>
    <row r="129" spans="1:165" ht="13.5" thickBot="1">
      <c r="A129" s="48">
        <v>9</v>
      </c>
      <c r="B129" s="19" t="s">
        <v>134</v>
      </c>
      <c r="C129" s="23">
        <v>18</v>
      </c>
      <c r="D129" s="24">
        <v>19</v>
      </c>
      <c r="E129" s="24">
        <v>20</v>
      </c>
      <c r="F129" s="24">
        <v>21</v>
      </c>
      <c r="G129" s="25">
        <v>33</v>
      </c>
      <c r="H129" s="26"/>
      <c r="I129" s="26">
        <f t="shared" si="642"/>
        <v>0</v>
      </c>
      <c r="J129" s="4">
        <f t="shared" si="643"/>
        <v>0</v>
      </c>
      <c r="K129" s="4">
        <f t="shared" si="644"/>
        <v>0</v>
      </c>
      <c r="L129" s="4">
        <f t="shared" si="645"/>
        <v>0</v>
      </c>
      <c r="M129" s="4">
        <f t="shared" si="646"/>
        <v>0</v>
      </c>
      <c r="N129" s="6">
        <f t="shared" si="647"/>
        <v>0</v>
      </c>
      <c r="O129" s="154">
        <v>1.49E-2</v>
      </c>
      <c r="P129" s="4">
        <v>1720.44</v>
      </c>
      <c r="Q129" s="4">
        <f t="shared" si="388"/>
        <v>1961.3016</v>
      </c>
      <c r="R129" s="4">
        <f t="shared" si="588"/>
        <v>461.42200800000001</v>
      </c>
      <c r="S129" s="4">
        <f t="shared" si="589"/>
        <v>487.05656399999998</v>
      </c>
      <c r="T129" s="4">
        <f t="shared" si="590"/>
        <v>512.69111999999996</v>
      </c>
      <c r="U129" s="4">
        <f t="shared" si="591"/>
        <v>538.32567600000004</v>
      </c>
      <c r="V129" s="7">
        <f t="shared" si="592"/>
        <v>845.94034799999997</v>
      </c>
      <c r="W129" s="156">
        <v>8.1999999999999993</v>
      </c>
      <c r="X129" s="4">
        <v>4.91</v>
      </c>
      <c r="Y129" s="4">
        <f t="shared" si="593"/>
        <v>40.262</v>
      </c>
      <c r="Z129" s="156">
        <v>15</v>
      </c>
      <c r="AA129" s="4">
        <v>4.91</v>
      </c>
      <c r="AB129" s="157">
        <f t="shared" si="594"/>
        <v>73.650000000000006</v>
      </c>
      <c r="AC129" s="12">
        <v>7.3</v>
      </c>
      <c r="AD129" s="4">
        <v>44.08</v>
      </c>
      <c r="AE129" s="4" t="e">
        <f>#REF!*AC129</f>
        <v>#REF!</v>
      </c>
      <c r="AF129" s="6">
        <f t="shared" si="595"/>
        <v>50.691999999999993</v>
      </c>
      <c r="AG129" s="7">
        <f t="shared" si="596"/>
        <v>321.78399999999999</v>
      </c>
      <c r="AH129" s="156"/>
      <c r="AI129" s="4">
        <v>0</v>
      </c>
      <c r="AJ129" s="4"/>
      <c r="AK129" s="4">
        <f t="shared" si="597"/>
        <v>0</v>
      </c>
      <c r="AL129" s="4"/>
      <c r="AM129" s="4">
        <v>0</v>
      </c>
      <c r="AN129" s="6">
        <f t="shared" si="598"/>
        <v>0</v>
      </c>
      <c r="AO129" s="12">
        <v>0</v>
      </c>
      <c r="AP129" s="4">
        <v>0</v>
      </c>
      <c r="AQ129" s="4">
        <f t="shared" si="648"/>
        <v>0</v>
      </c>
      <c r="AR129" s="6">
        <f t="shared" si="599"/>
        <v>0</v>
      </c>
      <c r="AS129" s="7">
        <f t="shared" si="600"/>
        <v>0</v>
      </c>
      <c r="AT129" s="156">
        <v>15</v>
      </c>
      <c r="AU129" s="4">
        <v>1.62</v>
      </c>
      <c r="AV129" s="4">
        <v>4.71</v>
      </c>
      <c r="AW129" s="4">
        <f t="shared" si="601"/>
        <v>24.3</v>
      </c>
      <c r="AX129" s="6">
        <f t="shared" si="602"/>
        <v>70.650000000000006</v>
      </c>
      <c r="AY129" s="165">
        <v>65</v>
      </c>
      <c r="AZ129" s="4">
        <v>1.1200000000000001</v>
      </c>
      <c r="BA129" s="4">
        <v>74.599999999999994</v>
      </c>
      <c r="BB129" s="4">
        <v>84.8</v>
      </c>
      <c r="BC129" s="4">
        <v>96.8</v>
      </c>
      <c r="BD129" s="4">
        <v>156.1</v>
      </c>
      <c r="BE129" s="4">
        <f t="shared" si="649"/>
        <v>2.4034999999999997</v>
      </c>
      <c r="BF129" s="4">
        <f t="shared" si="603"/>
        <v>72.800000000000011</v>
      </c>
      <c r="BG129" s="6">
        <f t="shared" si="604"/>
        <v>2.64385</v>
      </c>
      <c r="BH129" s="7">
        <f t="shared" si="605"/>
        <v>156.22749999999999</v>
      </c>
      <c r="BI129" s="27"/>
      <c r="BJ129" s="28"/>
      <c r="BK129" s="29"/>
      <c r="BL129" s="30"/>
      <c r="BM129" s="31"/>
      <c r="BN129" s="28"/>
      <c r="BO129" s="29"/>
      <c r="BP129" s="30"/>
      <c r="BQ129" s="31"/>
      <c r="BR129" s="28"/>
      <c r="BS129" s="29"/>
      <c r="BT129" s="30"/>
      <c r="BU129" s="31"/>
      <c r="BV129" s="28"/>
      <c r="BW129" s="29"/>
      <c r="BX129" s="30"/>
      <c r="BY129" s="31"/>
      <c r="BZ129" s="28"/>
      <c r="CA129" s="29"/>
      <c r="CB129" s="30"/>
      <c r="CD129" s="33">
        <f t="shared" si="606"/>
        <v>0</v>
      </c>
      <c r="CE129" s="17">
        <f t="shared" si="607"/>
        <v>0</v>
      </c>
      <c r="CF129" s="17">
        <f t="shared" si="608"/>
        <v>0</v>
      </c>
      <c r="CG129" s="17">
        <f t="shared" si="609"/>
        <v>0</v>
      </c>
      <c r="CH129" s="17">
        <f t="shared" si="610"/>
        <v>0</v>
      </c>
      <c r="CJ129" s="17">
        <f t="shared" si="611"/>
        <v>0</v>
      </c>
      <c r="CK129" s="17">
        <f t="shared" si="612"/>
        <v>0</v>
      </c>
      <c r="CL129" s="17">
        <f t="shared" si="613"/>
        <v>0</v>
      </c>
      <c r="CM129" s="17">
        <f t="shared" si="614"/>
        <v>0</v>
      </c>
      <c r="CN129" s="17">
        <f t="shared" si="615"/>
        <v>0</v>
      </c>
      <c r="CO129" s="17" t="e">
        <f>#REF!+AG129+AX129+AN129+BH129+#REF!+DP129</f>
        <v>#REF!</v>
      </c>
      <c r="CP129" s="17" t="e">
        <f>CO129*1.26</f>
        <v>#REF!</v>
      </c>
      <c r="CQ129" s="17">
        <f t="shared" si="389"/>
        <v>622.31149999999991</v>
      </c>
      <c r="CR129" s="17">
        <f t="shared" si="390"/>
        <v>645.38509999999997</v>
      </c>
      <c r="CS129" s="17">
        <f t="shared" si="391"/>
        <v>669.90079999999989</v>
      </c>
      <c r="CT129" s="17">
        <f t="shared" si="392"/>
        <v>698.74279999999987</v>
      </c>
      <c r="CU129" s="17">
        <f t="shared" si="393"/>
        <v>841.27034999999989</v>
      </c>
      <c r="CV129" s="17">
        <f t="shared" si="616"/>
        <v>981.76249844999984</v>
      </c>
      <c r="CW129" s="17">
        <f t="shared" si="394"/>
        <v>40.262</v>
      </c>
      <c r="CX129" s="17">
        <f t="shared" si="617"/>
        <v>25.634556</v>
      </c>
      <c r="CY129" s="33"/>
      <c r="CZ129" s="33"/>
      <c r="DA129" s="17"/>
      <c r="DB129" s="17"/>
      <c r="DC129" s="17"/>
      <c r="DD129" s="15">
        <f t="shared" si="618"/>
        <v>100.04912791666665</v>
      </c>
      <c r="DE129" s="15">
        <f t="shared" si="619"/>
        <v>97.220294868421036</v>
      </c>
      <c r="DF129" s="15">
        <f t="shared" si="620"/>
        <v>94.674345124999974</v>
      </c>
      <c r="DG129" s="15">
        <f t="shared" si="621"/>
        <v>92.370866785714284</v>
      </c>
      <c r="DH129" s="15">
        <f t="shared" si="622"/>
        <v>75.61829704545454</v>
      </c>
      <c r="DI129" s="15"/>
      <c r="DJ129" s="15"/>
      <c r="DK129" s="15"/>
      <c r="DL129" s="15"/>
      <c r="DM129" s="15"/>
      <c r="DO129" s="17"/>
      <c r="DP129" s="17">
        <v>2.6</v>
      </c>
      <c r="DQ129" s="32">
        <v>116.7</v>
      </c>
      <c r="DR129" s="32">
        <f t="shared" si="623"/>
        <v>260.12773258333328</v>
      </c>
      <c r="DS129" s="32">
        <f t="shared" si="624"/>
        <v>252.77276665789469</v>
      </c>
      <c r="DT129" s="32">
        <f t="shared" si="625"/>
        <v>246.15329732499993</v>
      </c>
      <c r="DU129" s="32">
        <f t="shared" si="626"/>
        <v>240.16425364285715</v>
      </c>
      <c r="DV129" s="32">
        <f t="shared" si="627"/>
        <v>196.60757231818181</v>
      </c>
      <c r="DW129" s="32">
        <v>174</v>
      </c>
      <c r="DX129" s="32">
        <f t="shared" si="628"/>
        <v>17408.548257499995</v>
      </c>
      <c r="DY129" s="32">
        <f t="shared" si="629"/>
        <v>16916.331307105262</v>
      </c>
      <c r="DZ129" s="32">
        <f t="shared" si="630"/>
        <v>16473.336051749997</v>
      </c>
      <c r="EA129" s="32">
        <f t="shared" si="631"/>
        <v>16072.530820714286</v>
      </c>
      <c r="EB129" s="32">
        <f t="shared" si="632"/>
        <v>13157.58368590909</v>
      </c>
      <c r="ED129" s="15">
        <f t="shared" si="633"/>
        <v>1800.8843024999996</v>
      </c>
      <c r="EE129" s="15">
        <f t="shared" si="634"/>
        <v>1847.1856024999997</v>
      </c>
      <c r="EF129" s="15">
        <f t="shared" si="635"/>
        <v>1893.4869024999994</v>
      </c>
      <c r="EG129" s="15">
        <f t="shared" si="636"/>
        <v>1939.7882024999999</v>
      </c>
      <c r="EH129" s="15">
        <f t="shared" si="637"/>
        <v>2495.4038025</v>
      </c>
      <c r="EI129" s="34"/>
      <c r="EJ129" s="35">
        <f t="shared" si="638"/>
        <v>13104.798037500001</v>
      </c>
      <c r="EK129" s="35">
        <f t="shared" si="639"/>
        <v>10490.850878571429</v>
      </c>
      <c r="EL129" s="35"/>
      <c r="EM129" s="35"/>
      <c r="EN129" s="15">
        <f t="shared" si="395"/>
        <v>74.83486111111111</v>
      </c>
      <c r="EO129" s="15">
        <f t="shared" si="402"/>
        <v>84.539386842105259</v>
      </c>
      <c r="EP129" s="15">
        <f t="shared" si="403"/>
        <v>82.325517499999989</v>
      </c>
      <c r="EQ129" s="15">
        <f t="shared" si="404"/>
        <v>75.314931250000001</v>
      </c>
      <c r="ER129" s="15">
        <f t="shared" si="396"/>
        <v>60.292246428571431</v>
      </c>
      <c r="ES129" s="15"/>
      <c r="ET129" s="15">
        <f t="shared" si="405"/>
        <v>1347.0274999999999</v>
      </c>
      <c r="EU129" s="15">
        <f t="shared" si="406"/>
        <v>1606.2483499999998</v>
      </c>
      <c r="EV129" s="15">
        <f t="shared" si="407"/>
        <v>1646.5103499999998</v>
      </c>
      <c r="EW129" s="15">
        <f t="shared" si="640"/>
        <v>1807.55835</v>
      </c>
      <c r="EX129" s="15">
        <f t="shared" si="641"/>
        <v>2532.2743500000001</v>
      </c>
      <c r="EY129" s="17">
        <f t="shared" si="397"/>
        <v>1347.0274999999999</v>
      </c>
      <c r="EZ129" s="17">
        <f t="shared" si="398"/>
        <v>1410.3631</v>
      </c>
      <c r="FA129" s="17">
        <f t="shared" si="399"/>
        <v>1475.1407999999999</v>
      </c>
      <c r="FB129" s="17">
        <f t="shared" si="400"/>
        <v>1665.0308</v>
      </c>
      <c r="FC129" s="17">
        <f t="shared" si="401"/>
        <v>2532.2743499999997</v>
      </c>
      <c r="FE129" s="17"/>
      <c r="FF129" s="17"/>
      <c r="FG129" s="17"/>
      <c r="FH129" s="17"/>
      <c r="FI129" s="17"/>
    </row>
    <row r="130" spans="1:165" ht="13.5" thickBot="1">
      <c r="A130" s="48">
        <v>10</v>
      </c>
      <c r="B130" s="19" t="s">
        <v>135</v>
      </c>
      <c r="C130" s="23">
        <v>18</v>
      </c>
      <c r="D130" s="24">
        <v>19</v>
      </c>
      <c r="E130" s="24">
        <v>20</v>
      </c>
      <c r="F130" s="24">
        <v>21</v>
      </c>
      <c r="G130" s="25">
        <v>33</v>
      </c>
      <c r="H130" s="26"/>
      <c r="I130" s="26">
        <f t="shared" si="642"/>
        <v>0</v>
      </c>
      <c r="J130" s="4">
        <f t="shared" si="643"/>
        <v>0</v>
      </c>
      <c r="K130" s="4">
        <f t="shared" si="644"/>
        <v>0</v>
      </c>
      <c r="L130" s="4">
        <f t="shared" si="645"/>
        <v>0</v>
      </c>
      <c r="M130" s="4">
        <f t="shared" si="646"/>
        <v>0</v>
      </c>
      <c r="N130" s="6">
        <f t="shared" si="647"/>
        <v>0</v>
      </c>
      <c r="O130" s="12">
        <v>0</v>
      </c>
      <c r="P130" s="4">
        <f>O130*1</f>
        <v>0</v>
      </c>
      <c r="Q130" s="4">
        <f t="shared" si="388"/>
        <v>0</v>
      </c>
      <c r="R130" s="4">
        <f t="shared" si="588"/>
        <v>0</v>
      </c>
      <c r="S130" s="4">
        <f t="shared" si="589"/>
        <v>0</v>
      </c>
      <c r="T130" s="4">
        <f t="shared" si="590"/>
        <v>0</v>
      </c>
      <c r="U130" s="4">
        <f t="shared" si="591"/>
        <v>0</v>
      </c>
      <c r="V130" s="7">
        <f t="shared" si="592"/>
        <v>0</v>
      </c>
      <c r="W130" s="156">
        <v>8.1999999999999993</v>
      </c>
      <c r="X130" s="4">
        <v>4.91</v>
      </c>
      <c r="Y130" s="4">
        <f t="shared" si="593"/>
        <v>40.262</v>
      </c>
      <c r="Z130" s="156">
        <v>15</v>
      </c>
      <c r="AA130" s="4">
        <v>4.91</v>
      </c>
      <c r="AB130" s="157">
        <f t="shared" si="594"/>
        <v>73.650000000000006</v>
      </c>
      <c r="AC130" s="12">
        <v>7.3</v>
      </c>
      <c r="AD130" s="4">
        <v>44.08</v>
      </c>
      <c r="AE130" s="4" t="e">
        <f>#REF!*AC130</f>
        <v>#REF!</v>
      </c>
      <c r="AF130" s="6">
        <f t="shared" si="595"/>
        <v>50.691999999999993</v>
      </c>
      <c r="AG130" s="7">
        <f t="shared" si="596"/>
        <v>321.78399999999999</v>
      </c>
      <c r="AH130" s="156"/>
      <c r="AI130" s="4">
        <v>0</v>
      </c>
      <c r="AJ130" s="4"/>
      <c r="AK130" s="4">
        <f t="shared" si="597"/>
        <v>0</v>
      </c>
      <c r="AL130" s="4"/>
      <c r="AM130" s="4">
        <v>0</v>
      </c>
      <c r="AN130" s="6">
        <f t="shared" si="598"/>
        <v>0</v>
      </c>
      <c r="AO130" s="12">
        <v>0</v>
      </c>
      <c r="AP130" s="4">
        <v>0</v>
      </c>
      <c r="AQ130" s="4">
        <f t="shared" si="648"/>
        <v>0</v>
      </c>
      <c r="AR130" s="6">
        <f t="shared" si="599"/>
        <v>0</v>
      </c>
      <c r="AS130" s="7">
        <f t="shared" si="600"/>
        <v>0</v>
      </c>
      <c r="AT130" s="156">
        <v>15</v>
      </c>
      <c r="AU130" s="4">
        <v>1.62</v>
      </c>
      <c r="AV130" s="4">
        <v>4.71</v>
      </c>
      <c r="AW130" s="4">
        <f t="shared" si="601"/>
        <v>24.3</v>
      </c>
      <c r="AX130" s="6">
        <f t="shared" si="602"/>
        <v>70.650000000000006</v>
      </c>
      <c r="AY130" s="165">
        <v>65</v>
      </c>
      <c r="AZ130" s="4">
        <v>1.1200000000000001</v>
      </c>
      <c r="BA130" s="4">
        <v>74.599999999999994</v>
      </c>
      <c r="BB130" s="4">
        <v>84.8</v>
      </c>
      <c r="BC130" s="4">
        <v>96.8</v>
      </c>
      <c r="BD130" s="4">
        <v>156.1</v>
      </c>
      <c r="BE130" s="4">
        <f t="shared" si="649"/>
        <v>2.4034999999999997</v>
      </c>
      <c r="BF130" s="4">
        <f t="shared" si="603"/>
        <v>72.800000000000011</v>
      </c>
      <c r="BG130" s="6">
        <f t="shared" si="604"/>
        <v>2.64385</v>
      </c>
      <c r="BH130" s="7">
        <f t="shared" si="605"/>
        <v>156.22749999999999</v>
      </c>
      <c r="BI130" s="27"/>
      <c r="BJ130" s="28"/>
      <c r="BK130" s="29"/>
      <c r="BL130" s="30"/>
      <c r="BM130" s="31"/>
      <c r="BN130" s="28"/>
      <c r="BO130" s="29"/>
      <c r="BP130" s="30"/>
      <c r="BQ130" s="31"/>
      <c r="BR130" s="28"/>
      <c r="BS130" s="29"/>
      <c r="BT130" s="30"/>
      <c r="BU130" s="31"/>
      <c r="BV130" s="28"/>
      <c r="BW130" s="29"/>
      <c r="BX130" s="30"/>
      <c r="BY130" s="31"/>
      <c r="BZ130" s="28"/>
      <c r="CA130" s="29"/>
      <c r="CB130" s="30"/>
      <c r="CD130" s="33">
        <f t="shared" si="606"/>
        <v>0</v>
      </c>
      <c r="CE130" s="17">
        <f t="shared" si="607"/>
        <v>0</v>
      </c>
      <c r="CF130" s="17">
        <f t="shared" si="608"/>
        <v>0</v>
      </c>
      <c r="CG130" s="17">
        <f t="shared" si="609"/>
        <v>0</v>
      </c>
      <c r="CH130" s="17">
        <f t="shared" si="610"/>
        <v>0</v>
      </c>
      <c r="CJ130" s="17">
        <f t="shared" si="611"/>
        <v>0</v>
      </c>
      <c r="CK130" s="17">
        <f t="shared" si="612"/>
        <v>0</v>
      </c>
      <c r="CL130" s="17">
        <f t="shared" si="613"/>
        <v>0</v>
      </c>
      <c r="CM130" s="17">
        <f t="shared" si="614"/>
        <v>0</v>
      </c>
      <c r="CN130" s="17">
        <f t="shared" si="615"/>
        <v>0</v>
      </c>
      <c r="CO130" s="17" t="e">
        <f>#REF!+AG130+AX130+AN130+BH130+#REF!+DP130</f>
        <v>#REF!</v>
      </c>
      <c r="CP130" s="17" t="e">
        <f>CO130*1.259</f>
        <v>#REF!</v>
      </c>
      <c r="CQ130" s="17">
        <f t="shared" si="389"/>
        <v>622.31149999999991</v>
      </c>
      <c r="CR130" s="17">
        <f t="shared" si="390"/>
        <v>645.38509999999997</v>
      </c>
      <c r="CS130" s="17">
        <f t="shared" si="391"/>
        <v>669.90079999999989</v>
      </c>
      <c r="CT130" s="17">
        <f t="shared" si="392"/>
        <v>698.74279999999987</v>
      </c>
      <c r="CU130" s="17">
        <f t="shared" si="393"/>
        <v>841.27034999999989</v>
      </c>
      <c r="CV130" s="17">
        <f t="shared" si="616"/>
        <v>984.2863094999999</v>
      </c>
      <c r="CW130" s="17">
        <f t="shared" si="394"/>
        <v>40.262</v>
      </c>
      <c r="CX130" s="17">
        <f t="shared" si="617"/>
        <v>0</v>
      </c>
      <c r="CY130" s="33"/>
      <c r="CZ130" s="33"/>
      <c r="DA130" s="17"/>
      <c r="DB130" s="17"/>
      <c r="DC130" s="17"/>
      <c r="DD130" s="15">
        <f t="shared" si="618"/>
        <v>100.04912791666665</v>
      </c>
      <c r="DE130" s="15">
        <f t="shared" si="619"/>
        <v>97.220294868421036</v>
      </c>
      <c r="DF130" s="15">
        <f t="shared" si="620"/>
        <v>94.674345124999974</v>
      </c>
      <c r="DG130" s="15">
        <f t="shared" si="621"/>
        <v>92.370866785714284</v>
      </c>
      <c r="DH130" s="15">
        <f t="shared" si="622"/>
        <v>75.61829704545454</v>
      </c>
      <c r="DI130" s="15"/>
      <c r="DJ130" s="15"/>
      <c r="DK130" s="15"/>
      <c r="DL130" s="15"/>
      <c r="DM130" s="15"/>
      <c r="DO130" s="17"/>
      <c r="DP130" s="17">
        <v>1.1000000000000001</v>
      </c>
      <c r="DQ130" s="32">
        <v>117</v>
      </c>
      <c r="DR130" s="32">
        <f t="shared" si="623"/>
        <v>110.05404070833332</v>
      </c>
      <c r="DS130" s="32">
        <f t="shared" si="624"/>
        <v>106.94232435526315</v>
      </c>
      <c r="DT130" s="32">
        <f t="shared" si="625"/>
        <v>104.14177963749998</v>
      </c>
      <c r="DU130" s="32">
        <f t="shared" si="626"/>
        <v>101.60795346428571</v>
      </c>
      <c r="DV130" s="32">
        <f t="shared" si="627"/>
        <v>83.180126749999999</v>
      </c>
      <c r="DW130" s="32">
        <v>63</v>
      </c>
      <c r="DX130" s="32">
        <f t="shared" si="628"/>
        <v>6303.0950587499992</v>
      </c>
      <c r="DY130" s="32">
        <f t="shared" si="629"/>
        <v>6124.8785767105255</v>
      </c>
      <c r="DZ130" s="32">
        <f t="shared" si="630"/>
        <v>5964.4837428749979</v>
      </c>
      <c r="EA130" s="32">
        <f t="shared" si="631"/>
        <v>5819.3646074999997</v>
      </c>
      <c r="EB130" s="32">
        <f t="shared" si="632"/>
        <v>4763.9527138636358</v>
      </c>
      <c r="ED130" s="15">
        <f t="shared" si="633"/>
        <v>1800.8843024999996</v>
      </c>
      <c r="EE130" s="15">
        <f t="shared" si="634"/>
        <v>1847.1856024999997</v>
      </c>
      <c r="EF130" s="15">
        <f t="shared" si="635"/>
        <v>1893.4869024999994</v>
      </c>
      <c r="EG130" s="15">
        <f t="shared" si="636"/>
        <v>1939.7882024999999</v>
      </c>
      <c r="EH130" s="15">
        <f t="shared" si="637"/>
        <v>2495.4038025</v>
      </c>
      <c r="EI130" s="34"/>
      <c r="EJ130" s="35">
        <f t="shared" si="638"/>
        <v>4744.8406687500001</v>
      </c>
      <c r="EK130" s="35">
        <f t="shared" si="639"/>
        <v>3798.411525</v>
      </c>
      <c r="EL130" s="35"/>
      <c r="EM130" s="35"/>
      <c r="EN130" s="15">
        <f t="shared" si="395"/>
        <v>74.83486111111111</v>
      </c>
      <c r="EO130" s="15">
        <f t="shared" si="402"/>
        <v>84.539386842105259</v>
      </c>
      <c r="EP130" s="15">
        <f t="shared" si="403"/>
        <v>82.325517499999989</v>
      </c>
      <c r="EQ130" s="15">
        <f t="shared" si="404"/>
        <v>75.314931250000001</v>
      </c>
      <c r="ER130" s="15">
        <f t="shared" si="396"/>
        <v>60.292246428571431</v>
      </c>
      <c r="ES130" s="15"/>
      <c r="ET130" s="15">
        <f t="shared" si="405"/>
        <v>1347.0274999999999</v>
      </c>
      <c r="EU130" s="15">
        <f t="shared" si="406"/>
        <v>1606.2483499999998</v>
      </c>
      <c r="EV130" s="15">
        <f t="shared" si="407"/>
        <v>1646.5103499999998</v>
      </c>
      <c r="EW130" s="15">
        <f t="shared" si="640"/>
        <v>1807.55835</v>
      </c>
      <c r="EX130" s="15">
        <f t="shared" si="641"/>
        <v>2532.2743500000001</v>
      </c>
      <c r="EY130" s="17">
        <f t="shared" si="397"/>
        <v>1347.0274999999999</v>
      </c>
      <c r="EZ130" s="17">
        <f t="shared" si="398"/>
        <v>1410.3631</v>
      </c>
      <c r="FA130" s="17">
        <f t="shared" si="399"/>
        <v>1475.1407999999999</v>
      </c>
      <c r="FB130" s="17">
        <f t="shared" si="400"/>
        <v>1665.0308</v>
      </c>
      <c r="FC130" s="17">
        <f t="shared" si="401"/>
        <v>2532.2743499999997</v>
      </c>
      <c r="FE130" s="17"/>
      <c r="FF130" s="17"/>
      <c r="FG130" s="17"/>
      <c r="FH130" s="17"/>
      <c r="FI130" s="17"/>
    </row>
    <row r="131" spans="1:165" ht="13.5" thickBot="1">
      <c r="A131" s="48">
        <v>11</v>
      </c>
      <c r="B131" s="19" t="s">
        <v>136</v>
      </c>
      <c r="C131" s="23">
        <v>18</v>
      </c>
      <c r="D131" s="24">
        <v>19</v>
      </c>
      <c r="E131" s="24">
        <v>20</v>
      </c>
      <c r="F131" s="24">
        <v>21</v>
      </c>
      <c r="G131" s="25">
        <v>33</v>
      </c>
      <c r="H131" s="26"/>
      <c r="I131" s="26">
        <f t="shared" si="642"/>
        <v>0</v>
      </c>
      <c r="J131" s="4">
        <f t="shared" si="643"/>
        <v>0</v>
      </c>
      <c r="K131" s="4">
        <f t="shared" si="644"/>
        <v>0</v>
      </c>
      <c r="L131" s="4">
        <f t="shared" si="645"/>
        <v>0</v>
      </c>
      <c r="M131" s="4">
        <f t="shared" si="646"/>
        <v>0</v>
      </c>
      <c r="N131" s="6">
        <f t="shared" si="647"/>
        <v>0</v>
      </c>
      <c r="O131" s="154">
        <v>1.49E-2</v>
      </c>
      <c r="P131" s="4">
        <v>1720.44</v>
      </c>
      <c r="Q131" s="4">
        <f t="shared" si="388"/>
        <v>1961.3016</v>
      </c>
      <c r="R131" s="4">
        <f t="shared" si="588"/>
        <v>461.42200800000001</v>
      </c>
      <c r="S131" s="4">
        <f t="shared" si="589"/>
        <v>487.05656399999998</v>
      </c>
      <c r="T131" s="4">
        <f t="shared" si="590"/>
        <v>512.69111999999996</v>
      </c>
      <c r="U131" s="4">
        <f t="shared" si="591"/>
        <v>538.32567600000004</v>
      </c>
      <c r="V131" s="7">
        <f t="shared" si="592"/>
        <v>845.94034799999997</v>
      </c>
      <c r="W131" s="156">
        <v>8.1999999999999993</v>
      </c>
      <c r="X131" s="4">
        <v>4.91</v>
      </c>
      <c r="Y131" s="4">
        <f t="shared" si="593"/>
        <v>40.262</v>
      </c>
      <c r="Z131" s="156">
        <v>15</v>
      </c>
      <c r="AA131" s="4">
        <v>4.91</v>
      </c>
      <c r="AB131" s="157">
        <f t="shared" si="594"/>
        <v>73.650000000000006</v>
      </c>
      <c r="AC131" s="12">
        <v>7.3</v>
      </c>
      <c r="AD131" s="4">
        <v>44.08</v>
      </c>
      <c r="AE131" s="4" t="e">
        <f>#REF!*AC131</f>
        <v>#REF!</v>
      </c>
      <c r="AF131" s="6">
        <f t="shared" si="595"/>
        <v>50.691999999999993</v>
      </c>
      <c r="AG131" s="7">
        <f t="shared" si="596"/>
        <v>321.78399999999999</v>
      </c>
      <c r="AH131" s="156"/>
      <c r="AI131" s="4">
        <v>0</v>
      </c>
      <c r="AJ131" s="4"/>
      <c r="AK131" s="4">
        <f t="shared" si="597"/>
        <v>0</v>
      </c>
      <c r="AL131" s="4"/>
      <c r="AM131" s="4">
        <v>0</v>
      </c>
      <c r="AN131" s="6">
        <f t="shared" si="598"/>
        <v>0</v>
      </c>
      <c r="AO131" s="12">
        <v>0</v>
      </c>
      <c r="AP131" s="4">
        <v>0</v>
      </c>
      <c r="AQ131" s="4">
        <f t="shared" si="648"/>
        <v>0</v>
      </c>
      <c r="AR131" s="6">
        <f t="shared" si="599"/>
        <v>0</v>
      </c>
      <c r="AS131" s="7">
        <f t="shared" si="600"/>
        <v>0</v>
      </c>
      <c r="AT131" s="156">
        <v>15</v>
      </c>
      <c r="AU131" s="4">
        <v>1.62</v>
      </c>
      <c r="AV131" s="4">
        <v>4.71</v>
      </c>
      <c r="AW131" s="4">
        <f t="shared" si="601"/>
        <v>24.3</v>
      </c>
      <c r="AX131" s="6">
        <f t="shared" si="602"/>
        <v>70.650000000000006</v>
      </c>
      <c r="AY131" s="165">
        <v>65</v>
      </c>
      <c r="AZ131" s="4">
        <v>1.1200000000000001</v>
      </c>
      <c r="BA131" s="4">
        <v>74.599999999999994</v>
      </c>
      <c r="BB131" s="4">
        <v>84.8</v>
      </c>
      <c r="BC131" s="4">
        <v>96.8</v>
      </c>
      <c r="BD131" s="4">
        <v>156.1</v>
      </c>
      <c r="BE131" s="4">
        <f t="shared" si="649"/>
        <v>2.4034999999999997</v>
      </c>
      <c r="BF131" s="4">
        <f t="shared" si="603"/>
        <v>72.800000000000011</v>
      </c>
      <c r="BG131" s="6">
        <f t="shared" si="604"/>
        <v>2.64385</v>
      </c>
      <c r="BH131" s="7">
        <f t="shared" si="605"/>
        <v>156.22749999999999</v>
      </c>
      <c r="BI131" s="27"/>
      <c r="BJ131" s="28"/>
      <c r="BK131" s="29"/>
      <c r="BL131" s="30"/>
      <c r="BM131" s="31"/>
      <c r="BN131" s="28"/>
      <c r="BO131" s="29"/>
      <c r="BP131" s="30"/>
      <c r="BQ131" s="31"/>
      <c r="BR131" s="28"/>
      <c r="BS131" s="29"/>
      <c r="BT131" s="30"/>
      <c r="BU131" s="31"/>
      <c r="BV131" s="28"/>
      <c r="BW131" s="29"/>
      <c r="BX131" s="30"/>
      <c r="BY131" s="31"/>
      <c r="BZ131" s="28"/>
      <c r="CA131" s="29"/>
      <c r="CB131" s="30"/>
      <c r="CD131" s="33">
        <f t="shared" si="606"/>
        <v>0</v>
      </c>
      <c r="CE131" s="17">
        <f t="shared" si="607"/>
        <v>0</v>
      </c>
      <c r="CF131" s="17">
        <f t="shared" si="608"/>
        <v>0</v>
      </c>
      <c r="CG131" s="17">
        <f t="shared" si="609"/>
        <v>0</v>
      </c>
      <c r="CH131" s="17">
        <f t="shared" si="610"/>
        <v>0</v>
      </c>
      <c r="CJ131" s="17">
        <f t="shared" si="611"/>
        <v>0</v>
      </c>
      <c r="CK131" s="17">
        <f t="shared" si="612"/>
        <v>0</v>
      </c>
      <c r="CL131" s="17">
        <f t="shared" si="613"/>
        <v>0</v>
      </c>
      <c r="CM131" s="17">
        <f t="shared" si="614"/>
        <v>0</v>
      </c>
      <c r="CN131" s="17">
        <f t="shared" si="615"/>
        <v>0</v>
      </c>
      <c r="CO131" s="17" t="e">
        <f>#REF!+AG131+AX131+AN131+BH131+#REF!+DP131</f>
        <v>#REF!</v>
      </c>
      <c r="CP131" s="17" t="e">
        <f>CO131*1.263</f>
        <v>#REF!</v>
      </c>
      <c r="CQ131" s="17">
        <f t="shared" si="389"/>
        <v>622.31149999999991</v>
      </c>
      <c r="CR131" s="17">
        <f t="shared" si="390"/>
        <v>645.38509999999997</v>
      </c>
      <c r="CS131" s="17">
        <f t="shared" si="391"/>
        <v>669.90079999999989</v>
      </c>
      <c r="CT131" s="17">
        <f t="shared" si="392"/>
        <v>698.74279999999987</v>
      </c>
      <c r="CU131" s="17">
        <f t="shared" si="393"/>
        <v>841.27034999999989</v>
      </c>
      <c r="CV131" s="17">
        <f t="shared" si="616"/>
        <v>980.07995774999983</v>
      </c>
      <c r="CW131" s="17">
        <f t="shared" si="394"/>
        <v>40.262</v>
      </c>
      <c r="CX131" s="17">
        <f t="shared" si="617"/>
        <v>25.634556</v>
      </c>
      <c r="CY131" s="33"/>
      <c r="CZ131" s="33"/>
      <c r="DA131" s="17"/>
      <c r="DB131" s="17"/>
      <c r="DC131" s="17"/>
      <c r="DD131" s="15">
        <f t="shared" si="618"/>
        <v>100.04912791666665</v>
      </c>
      <c r="DE131" s="15">
        <f t="shared" si="619"/>
        <v>97.220294868421036</v>
      </c>
      <c r="DF131" s="15">
        <f t="shared" si="620"/>
        <v>94.674345124999974</v>
      </c>
      <c r="DG131" s="15">
        <f t="shared" si="621"/>
        <v>92.370866785714284</v>
      </c>
      <c r="DH131" s="15">
        <f t="shared" si="622"/>
        <v>75.61829704545454</v>
      </c>
      <c r="DI131" s="15"/>
      <c r="DJ131" s="15"/>
      <c r="DK131" s="15"/>
      <c r="DL131" s="15"/>
      <c r="DM131" s="15"/>
      <c r="DO131" s="17"/>
      <c r="DP131" s="17">
        <v>2.5</v>
      </c>
      <c r="DQ131" s="32">
        <v>116.5</v>
      </c>
      <c r="DR131" s="32">
        <f t="shared" si="623"/>
        <v>250.12281979166661</v>
      </c>
      <c r="DS131" s="32">
        <f t="shared" si="624"/>
        <v>243.05073717105259</v>
      </c>
      <c r="DT131" s="32">
        <f t="shared" si="625"/>
        <v>236.68586281249992</v>
      </c>
      <c r="DU131" s="32">
        <f t="shared" si="626"/>
        <v>230.9271669642857</v>
      </c>
      <c r="DV131" s="32">
        <f t="shared" si="627"/>
        <v>189.04574261363635</v>
      </c>
      <c r="DW131" s="32">
        <v>166</v>
      </c>
      <c r="DX131" s="32">
        <f t="shared" si="628"/>
        <v>16608.155234166665</v>
      </c>
      <c r="DY131" s="32">
        <f t="shared" si="629"/>
        <v>16138.568948157892</v>
      </c>
      <c r="DZ131" s="32">
        <f t="shared" si="630"/>
        <v>15715.941290749995</v>
      </c>
      <c r="EA131" s="32">
        <f t="shared" si="631"/>
        <v>15333.563886428572</v>
      </c>
      <c r="EB131" s="32">
        <f t="shared" si="632"/>
        <v>12552.637309545453</v>
      </c>
      <c r="ED131" s="15">
        <f t="shared" si="633"/>
        <v>1800.8843024999996</v>
      </c>
      <c r="EE131" s="15">
        <f t="shared" si="634"/>
        <v>1847.1856024999997</v>
      </c>
      <c r="EF131" s="15">
        <f t="shared" si="635"/>
        <v>1893.4869024999994</v>
      </c>
      <c r="EG131" s="15">
        <f t="shared" si="636"/>
        <v>1939.7882024999999</v>
      </c>
      <c r="EH131" s="15">
        <f t="shared" si="637"/>
        <v>2495.4038025</v>
      </c>
      <c r="EI131" s="34"/>
      <c r="EJ131" s="35">
        <f t="shared" si="638"/>
        <v>12502.278587500001</v>
      </c>
      <c r="EK131" s="35">
        <f t="shared" si="639"/>
        <v>10008.512907142858</v>
      </c>
      <c r="EL131" s="35"/>
      <c r="EM131" s="35"/>
      <c r="EN131" s="15">
        <f t="shared" si="395"/>
        <v>74.83486111111111</v>
      </c>
      <c r="EO131" s="15">
        <f t="shared" si="402"/>
        <v>84.539386842105259</v>
      </c>
      <c r="EP131" s="15">
        <f t="shared" si="403"/>
        <v>82.325517499999989</v>
      </c>
      <c r="EQ131" s="15">
        <f t="shared" si="404"/>
        <v>75.314931250000001</v>
      </c>
      <c r="ER131" s="15">
        <f t="shared" si="396"/>
        <v>60.292246428571431</v>
      </c>
      <c r="ES131" s="15"/>
      <c r="ET131" s="15">
        <f t="shared" si="405"/>
        <v>1347.0274999999999</v>
      </c>
      <c r="EU131" s="15">
        <f t="shared" si="406"/>
        <v>1606.2483499999998</v>
      </c>
      <c r="EV131" s="15">
        <f t="shared" si="407"/>
        <v>1646.5103499999998</v>
      </c>
      <c r="EW131" s="15">
        <f t="shared" si="640"/>
        <v>1807.55835</v>
      </c>
      <c r="EX131" s="15">
        <f t="shared" si="641"/>
        <v>2532.2743500000001</v>
      </c>
      <c r="EY131" s="17">
        <f t="shared" si="397"/>
        <v>1347.0274999999999</v>
      </c>
      <c r="EZ131" s="17">
        <f t="shared" si="398"/>
        <v>1410.3631</v>
      </c>
      <c r="FA131" s="17">
        <f t="shared" si="399"/>
        <v>1475.1407999999999</v>
      </c>
      <c r="FB131" s="17">
        <f t="shared" si="400"/>
        <v>1665.0308</v>
      </c>
      <c r="FC131" s="17">
        <f t="shared" si="401"/>
        <v>2532.2743499999997</v>
      </c>
      <c r="FE131" s="17"/>
      <c r="FF131" s="17"/>
      <c r="FG131" s="17"/>
      <c r="FH131" s="17"/>
      <c r="FI131" s="17"/>
    </row>
    <row r="132" spans="1:165" ht="15" customHeight="1" thickBot="1">
      <c r="A132" s="48">
        <v>12</v>
      </c>
      <c r="B132" s="19" t="s">
        <v>137</v>
      </c>
      <c r="C132" s="23">
        <v>18</v>
      </c>
      <c r="D132" s="24">
        <v>19</v>
      </c>
      <c r="E132" s="24">
        <v>20</v>
      </c>
      <c r="F132" s="24">
        <v>21</v>
      </c>
      <c r="G132" s="25">
        <v>33</v>
      </c>
      <c r="H132" s="26"/>
      <c r="I132" s="26">
        <f t="shared" si="642"/>
        <v>0</v>
      </c>
      <c r="J132" s="4">
        <f t="shared" si="643"/>
        <v>0</v>
      </c>
      <c r="K132" s="4">
        <f t="shared" si="644"/>
        <v>0</v>
      </c>
      <c r="L132" s="4">
        <f t="shared" si="645"/>
        <v>0</v>
      </c>
      <c r="M132" s="4">
        <f t="shared" si="646"/>
        <v>0</v>
      </c>
      <c r="N132" s="6">
        <f t="shared" si="647"/>
        <v>0</v>
      </c>
      <c r="O132" s="12">
        <v>0</v>
      </c>
      <c r="P132" s="4">
        <f>O132*1</f>
        <v>0</v>
      </c>
      <c r="Q132" s="4">
        <f t="shared" si="388"/>
        <v>0</v>
      </c>
      <c r="R132" s="4">
        <f t="shared" si="588"/>
        <v>0</v>
      </c>
      <c r="S132" s="4">
        <f t="shared" si="589"/>
        <v>0</v>
      </c>
      <c r="T132" s="4">
        <f t="shared" si="590"/>
        <v>0</v>
      </c>
      <c r="U132" s="4">
        <f t="shared" si="591"/>
        <v>0</v>
      </c>
      <c r="V132" s="7">
        <f t="shared" si="592"/>
        <v>0</v>
      </c>
      <c r="W132" s="156">
        <v>8.1999999999999993</v>
      </c>
      <c r="X132" s="4">
        <v>4.91</v>
      </c>
      <c r="Y132" s="4">
        <f t="shared" si="593"/>
        <v>40.262</v>
      </c>
      <c r="Z132" s="156">
        <v>15</v>
      </c>
      <c r="AA132" s="4">
        <v>4.91</v>
      </c>
      <c r="AB132" s="157">
        <f t="shared" si="594"/>
        <v>73.650000000000006</v>
      </c>
      <c r="AC132" s="12">
        <v>7.3</v>
      </c>
      <c r="AD132" s="4">
        <v>44.08</v>
      </c>
      <c r="AE132" s="4" t="e">
        <f>#REF!*AC132</f>
        <v>#REF!</v>
      </c>
      <c r="AF132" s="6">
        <f t="shared" si="595"/>
        <v>50.691999999999993</v>
      </c>
      <c r="AG132" s="7">
        <f t="shared" si="596"/>
        <v>321.78399999999999</v>
      </c>
      <c r="AH132" s="156"/>
      <c r="AI132" s="4">
        <v>0</v>
      </c>
      <c r="AJ132" s="4"/>
      <c r="AK132" s="4">
        <f t="shared" si="597"/>
        <v>0</v>
      </c>
      <c r="AL132" s="4"/>
      <c r="AM132" s="4">
        <v>0</v>
      </c>
      <c r="AN132" s="6">
        <f t="shared" si="598"/>
        <v>0</v>
      </c>
      <c r="AO132" s="12">
        <v>0</v>
      </c>
      <c r="AP132" s="4">
        <v>0</v>
      </c>
      <c r="AQ132" s="4">
        <f t="shared" si="648"/>
        <v>0</v>
      </c>
      <c r="AR132" s="6">
        <f t="shared" si="599"/>
        <v>0</v>
      </c>
      <c r="AS132" s="7">
        <f t="shared" si="600"/>
        <v>0</v>
      </c>
      <c r="AT132" s="156">
        <v>15</v>
      </c>
      <c r="AU132" s="4">
        <v>1.62</v>
      </c>
      <c r="AV132" s="4">
        <v>4.71</v>
      </c>
      <c r="AW132" s="4">
        <f t="shared" si="601"/>
        <v>24.3</v>
      </c>
      <c r="AX132" s="6">
        <f t="shared" si="602"/>
        <v>70.650000000000006</v>
      </c>
      <c r="AY132" s="165">
        <v>65</v>
      </c>
      <c r="AZ132" s="4">
        <v>1.1200000000000001</v>
      </c>
      <c r="BA132" s="4">
        <v>74.599999999999994</v>
      </c>
      <c r="BB132" s="4">
        <v>84.8</v>
      </c>
      <c r="BC132" s="4">
        <v>96.8</v>
      </c>
      <c r="BD132" s="4">
        <v>156.1</v>
      </c>
      <c r="BE132" s="4">
        <f t="shared" si="649"/>
        <v>2.4034999999999997</v>
      </c>
      <c r="BF132" s="4">
        <f t="shared" si="603"/>
        <v>72.800000000000011</v>
      </c>
      <c r="BG132" s="6">
        <f t="shared" si="604"/>
        <v>2.64385</v>
      </c>
      <c r="BH132" s="7">
        <f t="shared" si="605"/>
        <v>156.22749999999999</v>
      </c>
      <c r="BI132" s="27"/>
      <c r="BJ132" s="28"/>
      <c r="BK132" s="29"/>
      <c r="BL132" s="30"/>
      <c r="BM132" s="31"/>
      <c r="BN132" s="28"/>
      <c r="BO132" s="29"/>
      <c r="BP132" s="30"/>
      <c r="BQ132" s="31"/>
      <c r="BR132" s="28"/>
      <c r="BS132" s="29"/>
      <c r="BT132" s="30"/>
      <c r="BU132" s="31"/>
      <c r="BV132" s="28"/>
      <c r="BW132" s="29"/>
      <c r="BX132" s="30"/>
      <c r="BY132" s="31"/>
      <c r="BZ132" s="28"/>
      <c r="CA132" s="29"/>
      <c r="CB132" s="30"/>
      <c r="CD132" s="33">
        <f t="shared" si="606"/>
        <v>0</v>
      </c>
      <c r="CE132" s="17">
        <f t="shared" si="607"/>
        <v>0</v>
      </c>
      <c r="CF132" s="17">
        <f t="shared" si="608"/>
        <v>0</v>
      </c>
      <c r="CG132" s="17">
        <f t="shared" si="609"/>
        <v>0</v>
      </c>
      <c r="CH132" s="17">
        <f t="shared" si="610"/>
        <v>0</v>
      </c>
      <c r="CJ132" s="17">
        <f t="shared" si="611"/>
        <v>0</v>
      </c>
      <c r="CK132" s="17">
        <f t="shared" si="612"/>
        <v>0</v>
      </c>
      <c r="CL132" s="17">
        <f t="shared" si="613"/>
        <v>0</v>
      </c>
      <c r="CM132" s="17">
        <f t="shared" si="614"/>
        <v>0</v>
      </c>
      <c r="CN132" s="17">
        <f t="shared" si="615"/>
        <v>0</v>
      </c>
      <c r="CO132" s="17" t="e">
        <f>#REF!+AG132+AX132+AN132+BH132+#REF!+DP132</f>
        <v>#REF!</v>
      </c>
      <c r="CP132" s="17" t="e">
        <f>CO132*1.27</f>
        <v>#REF!</v>
      </c>
      <c r="CQ132" s="17">
        <f t="shared" si="389"/>
        <v>622.31149999999991</v>
      </c>
      <c r="CR132" s="17">
        <f t="shared" si="390"/>
        <v>645.38509999999997</v>
      </c>
      <c r="CS132" s="17">
        <f t="shared" si="391"/>
        <v>669.90079999999989</v>
      </c>
      <c r="CT132" s="17">
        <f t="shared" si="392"/>
        <v>698.74279999999987</v>
      </c>
      <c r="CU132" s="17">
        <f t="shared" si="393"/>
        <v>841.27034999999989</v>
      </c>
      <c r="CV132" s="17">
        <f t="shared" si="616"/>
        <v>971.66725424999981</v>
      </c>
      <c r="CW132" s="17">
        <f t="shared" si="394"/>
        <v>40.262</v>
      </c>
      <c r="CX132" s="17">
        <f t="shared" si="617"/>
        <v>0</v>
      </c>
      <c r="CY132" s="33"/>
      <c r="CZ132" s="33"/>
      <c r="DA132" s="17"/>
      <c r="DB132" s="17"/>
      <c r="DC132" s="17"/>
      <c r="DD132" s="15">
        <f t="shared" si="618"/>
        <v>100.04912791666665</v>
      </c>
      <c r="DE132" s="15">
        <f t="shared" si="619"/>
        <v>97.220294868421036</v>
      </c>
      <c r="DF132" s="15">
        <f t="shared" si="620"/>
        <v>94.674345124999974</v>
      </c>
      <c r="DG132" s="15">
        <f t="shared" si="621"/>
        <v>92.370866785714284</v>
      </c>
      <c r="DH132" s="15">
        <f t="shared" si="622"/>
        <v>75.61829704545454</v>
      </c>
      <c r="DI132" s="15"/>
      <c r="DJ132" s="15"/>
      <c r="DK132" s="15"/>
      <c r="DL132" s="15"/>
      <c r="DM132" s="15"/>
      <c r="DO132" s="17"/>
      <c r="DP132" s="17">
        <v>2.1</v>
      </c>
      <c r="DQ132" s="32">
        <v>115.5</v>
      </c>
      <c r="DR132" s="32">
        <f t="shared" si="623"/>
        <v>210.10316862499997</v>
      </c>
      <c r="DS132" s="32">
        <f t="shared" si="624"/>
        <v>204.16261922368417</v>
      </c>
      <c r="DT132" s="32">
        <f t="shared" si="625"/>
        <v>198.81612476249995</v>
      </c>
      <c r="DU132" s="32">
        <f t="shared" si="626"/>
        <v>193.97882025000001</v>
      </c>
      <c r="DV132" s="32">
        <f t="shared" si="627"/>
        <v>158.79842379545454</v>
      </c>
      <c r="DW132" s="32">
        <v>113</v>
      </c>
      <c r="DX132" s="32">
        <f t="shared" si="628"/>
        <v>11305.551454583332</v>
      </c>
      <c r="DY132" s="32">
        <f t="shared" si="629"/>
        <v>10985.893320131578</v>
      </c>
      <c r="DZ132" s="32">
        <f t="shared" si="630"/>
        <v>10698.200999124998</v>
      </c>
      <c r="EA132" s="32">
        <f t="shared" si="631"/>
        <v>10437.907946785714</v>
      </c>
      <c r="EB132" s="32">
        <f t="shared" si="632"/>
        <v>8544.8675661363632</v>
      </c>
      <c r="ED132" s="15">
        <f t="shared" si="633"/>
        <v>1800.8843024999996</v>
      </c>
      <c r="EE132" s="15">
        <f t="shared" si="634"/>
        <v>1847.1856024999997</v>
      </c>
      <c r="EF132" s="15">
        <f t="shared" si="635"/>
        <v>1893.4869024999994</v>
      </c>
      <c r="EG132" s="15">
        <f t="shared" si="636"/>
        <v>1939.7882024999999</v>
      </c>
      <c r="EH132" s="15">
        <f t="shared" si="637"/>
        <v>2495.4038025</v>
      </c>
      <c r="EI132" s="34"/>
      <c r="EJ132" s="35">
        <f t="shared" si="638"/>
        <v>8510.5872312499996</v>
      </c>
      <c r="EK132" s="35">
        <f t="shared" si="639"/>
        <v>6813.0238464285721</v>
      </c>
      <c r="EL132" s="35"/>
      <c r="EM132" s="35"/>
      <c r="EN132" s="15">
        <f t="shared" si="395"/>
        <v>74.83486111111111</v>
      </c>
      <c r="EO132" s="15">
        <f t="shared" si="402"/>
        <v>84.539386842105259</v>
      </c>
      <c r="EP132" s="15">
        <f t="shared" si="403"/>
        <v>82.325517499999989</v>
      </c>
      <c r="EQ132" s="15">
        <f t="shared" si="404"/>
        <v>75.314931250000001</v>
      </c>
      <c r="ER132" s="15">
        <f t="shared" si="396"/>
        <v>60.292246428571431</v>
      </c>
      <c r="ES132" s="15"/>
      <c r="ET132" s="15">
        <f t="shared" si="405"/>
        <v>1347.0274999999999</v>
      </c>
      <c r="EU132" s="15">
        <f t="shared" si="406"/>
        <v>1606.2483499999998</v>
      </c>
      <c r="EV132" s="15">
        <f t="shared" si="407"/>
        <v>1646.5103499999998</v>
      </c>
      <c r="EW132" s="15">
        <f t="shared" si="640"/>
        <v>1807.55835</v>
      </c>
      <c r="EX132" s="15">
        <f t="shared" si="641"/>
        <v>2532.2743500000001</v>
      </c>
      <c r="EY132" s="17">
        <f t="shared" si="397"/>
        <v>1347.0274999999999</v>
      </c>
      <c r="EZ132" s="17">
        <f t="shared" si="398"/>
        <v>1410.3631</v>
      </c>
      <c r="FA132" s="17">
        <f t="shared" si="399"/>
        <v>1475.1407999999999</v>
      </c>
      <c r="FB132" s="17">
        <f t="shared" si="400"/>
        <v>1665.0308</v>
      </c>
      <c r="FC132" s="17">
        <f t="shared" si="401"/>
        <v>2532.2743499999997</v>
      </c>
      <c r="FE132" s="17"/>
      <c r="FF132" s="17"/>
      <c r="FG132" s="17"/>
      <c r="FH132" s="17"/>
      <c r="FI132" s="17"/>
    </row>
    <row r="133" spans="1:165" ht="13.5" thickBot="1">
      <c r="A133" s="48">
        <v>13</v>
      </c>
      <c r="B133" s="19" t="s">
        <v>138</v>
      </c>
      <c r="C133" s="23">
        <v>18</v>
      </c>
      <c r="D133" s="24">
        <v>19</v>
      </c>
      <c r="E133" s="24">
        <v>20</v>
      </c>
      <c r="F133" s="24">
        <v>21</v>
      </c>
      <c r="G133" s="25">
        <v>33</v>
      </c>
      <c r="H133" s="26"/>
      <c r="I133" s="26">
        <f t="shared" si="642"/>
        <v>0</v>
      </c>
      <c r="J133" s="4">
        <f t="shared" si="643"/>
        <v>0</v>
      </c>
      <c r="K133" s="4">
        <f t="shared" si="644"/>
        <v>0</v>
      </c>
      <c r="L133" s="4">
        <f t="shared" si="645"/>
        <v>0</v>
      </c>
      <c r="M133" s="4">
        <f t="shared" si="646"/>
        <v>0</v>
      </c>
      <c r="N133" s="6">
        <f t="shared" si="647"/>
        <v>0</v>
      </c>
      <c r="O133" s="12">
        <v>0</v>
      </c>
      <c r="P133" s="4">
        <f>O133*1</f>
        <v>0</v>
      </c>
      <c r="Q133" s="4">
        <f t="shared" si="388"/>
        <v>0</v>
      </c>
      <c r="R133" s="4">
        <f t="shared" si="588"/>
        <v>0</v>
      </c>
      <c r="S133" s="4">
        <f t="shared" si="589"/>
        <v>0</v>
      </c>
      <c r="T133" s="4">
        <f t="shared" si="590"/>
        <v>0</v>
      </c>
      <c r="U133" s="4">
        <f t="shared" si="591"/>
        <v>0</v>
      </c>
      <c r="V133" s="7">
        <f t="shared" si="592"/>
        <v>0</v>
      </c>
      <c r="W133" s="156">
        <v>8.1999999999999993</v>
      </c>
      <c r="X133" s="4">
        <v>4.91</v>
      </c>
      <c r="Y133" s="4">
        <f t="shared" si="593"/>
        <v>40.262</v>
      </c>
      <c r="Z133" s="156">
        <v>15</v>
      </c>
      <c r="AA133" s="4">
        <v>4.91</v>
      </c>
      <c r="AB133" s="157">
        <f t="shared" si="594"/>
        <v>73.650000000000006</v>
      </c>
      <c r="AC133" s="12">
        <v>7.3</v>
      </c>
      <c r="AD133" s="4">
        <v>44.08</v>
      </c>
      <c r="AE133" s="4" t="e">
        <f>#REF!*AC133</f>
        <v>#REF!</v>
      </c>
      <c r="AF133" s="6">
        <f t="shared" si="595"/>
        <v>50.691999999999993</v>
      </c>
      <c r="AG133" s="7">
        <f t="shared" si="596"/>
        <v>321.78399999999999</v>
      </c>
      <c r="AH133" s="156"/>
      <c r="AI133" s="4">
        <v>0</v>
      </c>
      <c r="AJ133" s="4"/>
      <c r="AK133" s="4">
        <f t="shared" si="597"/>
        <v>0</v>
      </c>
      <c r="AL133" s="4"/>
      <c r="AM133" s="4">
        <v>0</v>
      </c>
      <c r="AN133" s="6">
        <f t="shared" si="598"/>
        <v>0</v>
      </c>
      <c r="AO133" s="12">
        <v>0</v>
      </c>
      <c r="AP133" s="4">
        <v>0</v>
      </c>
      <c r="AQ133" s="4">
        <f t="shared" si="648"/>
        <v>0</v>
      </c>
      <c r="AR133" s="6">
        <f t="shared" si="599"/>
        <v>0</v>
      </c>
      <c r="AS133" s="7">
        <f t="shared" si="600"/>
        <v>0</v>
      </c>
      <c r="AT133" s="156">
        <v>15</v>
      </c>
      <c r="AU133" s="4">
        <v>1.62</v>
      </c>
      <c r="AV133" s="4">
        <v>4.71</v>
      </c>
      <c r="AW133" s="4">
        <f t="shared" si="601"/>
        <v>24.3</v>
      </c>
      <c r="AX133" s="6">
        <f t="shared" si="602"/>
        <v>70.650000000000006</v>
      </c>
      <c r="AY133" s="165">
        <v>65</v>
      </c>
      <c r="AZ133" s="4">
        <v>1.1200000000000001</v>
      </c>
      <c r="BA133" s="4">
        <v>74.599999999999994</v>
      </c>
      <c r="BB133" s="4">
        <v>84.8</v>
      </c>
      <c r="BC133" s="4">
        <v>96.8</v>
      </c>
      <c r="BD133" s="4">
        <v>156.1</v>
      </c>
      <c r="BE133" s="4">
        <f t="shared" si="649"/>
        <v>2.4034999999999997</v>
      </c>
      <c r="BF133" s="4">
        <f t="shared" si="603"/>
        <v>72.800000000000011</v>
      </c>
      <c r="BG133" s="6">
        <f t="shared" si="604"/>
        <v>2.64385</v>
      </c>
      <c r="BH133" s="7">
        <f t="shared" si="605"/>
        <v>156.22749999999999</v>
      </c>
      <c r="BI133" s="27"/>
      <c r="BJ133" s="28"/>
      <c r="BK133" s="29"/>
      <c r="BL133" s="30"/>
      <c r="BM133" s="31"/>
      <c r="BN133" s="28"/>
      <c r="BO133" s="29"/>
      <c r="BP133" s="30"/>
      <c r="BQ133" s="31"/>
      <c r="BR133" s="28"/>
      <c r="BS133" s="29"/>
      <c r="BT133" s="30"/>
      <c r="BU133" s="31"/>
      <c r="BV133" s="28"/>
      <c r="BW133" s="29"/>
      <c r="BX133" s="30"/>
      <c r="BY133" s="31"/>
      <c r="BZ133" s="28"/>
      <c r="CA133" s="29"/>
      <c r="CB133" s="30"/>
      <c r="CD133" s="33">
        <f t="shared" si="606"/>
        <v>0</v>
      </c>
      <c r="CE133" s="17">
        <f t="shared" si="607"/>
        <v>0</v>
      </c>
      <c r="CF133" s="17">
        <f t="shared" si="608"/>
        <v>0</v>
      </c>
      <c r="CG133" s="17">
        <f t="shared" si="609"/>
        <v>0</v>
      </c>
      <c r="CH133" s="17">
        <f t="shared" si="610"/>
        <v>0</v>
      </c>
      <c r="CJ133" s="17">
        <f t="shared" si="611"/>
        <v>0</v>
      </c>
      <c r="CK133" s="17">
        <f t="shared" si="612"/>
        <v>0</v>
      </c>
      <c r="CL133" s="17">
        <f t="shared" si="613"/>
        <v>0</v>
      </c>
      <c r="CM133" s="17">
        <f t="shared" si="614"/>
        <v>0</v>
      </c>
      <c r="CN133" s="17">
        <f t="shared" si="615"/>
        <v>0</v>
      </c>
      <c r="CO133" s="17" t="e">
        <f>#REF!+AG133+AX133+AN133+BH133+#REF!+DP133</f>
        <v>#REF!</v>
      </c>
      <c r="CP133" s="17" t="e">
        <f>CO133*1.259</f>
        <v>#REF!</v>
      </c>
      <c r="CQ133" s="17">
        <f t="shared" si="389"/>
        <v>622.31149999999991</v>
      </c>
      <c r="CR133" s="17">
        <f t="shared" si="390"/>
        <v>645.38509999999997</v>
      </c>
      <c r="CS133" s="17">
        <f t="shared" si="391"/>
        <v>669.90079999999989</v>
      </c>
      <c r="CT133" s="17">
        <f t="shared" si="392"/>
        <v>698.74279999999987</v>
      </c>
      <c r="CU133" s="17">
        <f t="shared" si="393"/>
        <v>841.27034999999989</v>
      </c>
      <c r="CV133" s="17">
        <f t="shared" si="616"/>
        <v>993.54028334999975</v>
      </c>
      <c r="CW133" s="17">
        <f t="shared" si="394"/>
        <v>40.262</v>
      </c>
      <c r="CX133" s="17">
        <f t="shared" si="617"/>
        <v>0</v>
      </c>
      <c r="CY133" s="33"/>
      <c r="CZ133" s="33"/>
      <c r="DA133" s="17"/>
      <c r="DB133" s="17"/>
      <c r="DC133" s="17"/>
      <c r="DD133" s="15">
        <f t="shared" si="618"/>
        <v>100.04912791666665</v>
      </c>
      <c r="DE133" s="15">
        <f t="shared" si="619"/>
        <v>97.220294868421036</v>
      </c>
      <c r="DF133" s="15">
        <f t="shared" si="620"/>
        <v>94.674345124999974</v>
      </c>
      <c r="DG133" s="15">
        <f t="shared" si="621"/>
        <v>92.370866785714284</v>
      </c>
      <c r="DH133" s="15">
        <f t="shared" si="622"/>
        <v>75.61829704545454</v>
      </c>
      <c r="DI133" s="15"/>
      <c r="DJ133" s="15"/>
      <c r="DK133" s="15"/>
      <c r="DL133" s="15"/>
      <c r="DM133" s="15"/>
      <c r="DO133" s="17"/>
      <c r="DP133" s="17">
        <v>3.5</v>
      </c>
      <c r="DQ133" s="32">
        <v>118.1</v>
      </c>
      <c r="DR133" s="32">
        <f t="shared" si="623"/>
        <v>350.17194770833328</v>
      </c>
      <c r="DS133" s="32">
        <f t="shared" si="624"/>
        <v>340.27103203947365</v>
      </c>
      <c r="DT133" s="32">
        <f t="shared" si="625"/>
        <v>331.36020793749992</v>
      </c>
      <c r="DU133" s="32">
        <f t="shared" si="626"/>
        <v>323.29803375</v>
      </c>
      <c r="DV133" s="32">
        <f t="shared" si="627"/>
        <v>264.66403965909092</v>
      </c>
      <c r="DW133" s="32">
        <v>116</v>
      </c>
      <c r="DX133" s="32">
        <f t="shared" si="628"/>
        <v>11605.698838333332</v>
      </c>
      <c r="DY133" s="32">
        <f t="shared" si="629"/>
        <v>11277.55420473684</v>
      </c>
      <c r="DZ133" s="32">
        <f t="shared" si="630"/>
        <v>10982.224034499997</v>
      </c>
      <c r="EA133" s="32">
        <f t="shared" si="631"/>
        <v>10715.020547142856</v>
      </c>
      <c r="EB133" s="32">
        <f t="shared" si="632"/>
        <v>8771.7224572727264</v>
      </c>
      <c r="ED133" s="15">
        <f t="shared" si="633"/>
        <v>1800.8843024999996</v>
      </c>
      <c r="EE133" s="15">
        <f t="shared" si="634"/>
        <v>1847.1856024999997</v>
      </c>
      <c r="EF133" s="15">
        <f t="shared" si="635"/>
        <v>1893.4869024999994</v>
      </c>
      <c r="EG133" s="15">
        <f t="shared" si="636"/>
        <v>1939.7882024999999</v>
      </c>
      <c r="EH133" s="15">
        <f t="shared" si="637"/>
        <v>2495.4038025</v>
      </c>
      <c r="EI133" s="34"/>
      <c r="EJ133" s="35">
        <f t="shared" si="638"/>
        <v>8736.5320250000004</v>
      </c>
      <c r="EK133" s="35">
        <f t="shared" si="639"/>
        <v>6993.9005857142856</v>
      </c>
      <c r="EL133" s="35"/>
      <c r="EM133" s="35"/>
      <c r="EN133" s="15">
        <f t="shared" si="395"/>
        <v>74.83486111111111</v>
      </c>
      <c r="EO133" s="15">
        <f t="shared" si="402"/>
        <v>84.539386842105259</v>
      </c>
      <c r="EP133" s="15">
        <f t="shared" si="403"/>
        <v>82.325517499999989</v>
      </c>
      <c r="EQ133" s="15">
        <f t="shared" si="404"/>
        <v>75.314931250000001</v>
      </c>
      <c r="ER133" s="15">
        <f t="shared" si="396"/>
        <v>60.292246428571431</v>
      </c>
      <c r="ES133" s="15"/>
      <c r="ET133" s="15">
        <f t="shared" si="405"/>
        <v>1347.0274999999999</v>
      </c>
      <c r="EU133" s="15">
        <f t="shared" si="406"/>
        <v>1606.2483499999998</v>
      </c>
      <c r="EV133" s="15">
        <f t="shared" si="407"/>
        <v>1646.5103499999998</v>
      </c>
      <c r="EW133" s="15">
        <f t="shared" si="640"/>
        <v>1807.55835</v>
      </c>
      <c r="EX133" s="15">
        <f t="shared" si="641"/>
        <v>2532.2743500000001</v>
      </c>
      <c r="EY133" s="17">
        <f t="shared" si="397"/>
        <v>1347.0274999999999</v>
      </c>
      <c r="EZ133" s="17">
        <f t="shared" si="398"/>
        <v>1410.3631</v>
      </c>
      <c r="FA133" s="17">
        <f t="shared" si="399"/>
        <v>1475.1407999999999</v>
      </c>
      <c r="FB133" s="17">
        <f t="shared" si="400"/>
        <v>1665.0308</v>
      </c>
      <c r="FC133" s="17">
        <f t="shared" si="401"/>
        <v>2532.2743499999997</v>
      </c>
      <c r="FE133" s="17"/>
      <c r="FF133" s="17"/>
      <c r="FG133" s="17"/>
      <c r="FH133" s="17"/>
      <c r="FI133" s="17"/>
    </row>
    <row r="134" spans="1:165" ht="13.5" thickBot="1">
      <c r="A134" s="48">
        <v>14</v>
      </c>
      <c r="B134" s="19" t="s">
        <v>139</v>
      </c>
      <c r="C134" s="23">
        <v>18</v>
      </c>
      <c r="D134" s="24">
        <v>19</v>
      </c>
      <c r="E134" s="24">
        <v>20</v>
      </c>
      <c r="F134" s="24">
        <v>21</v>
      </c>
      <c r="G134" s="25">
        <v>33</v>
      </c>
      <c r="H134" s="26"/>
      <c r="I134" s="26">
        <f t="shared" si="642"/>
        <v>0</v>
      </c>
      <c r="J134" s="4">
        <f t="shared" si="643"/>
        <v>0</v>
      </c>
      <c r="K134" s="4">
        <f t="shared" si="644"/>
        <v>0</v>
      </c>
      <c r="L134" s="4">
        <f t="shared" si="645"/>
        <v>0</v>
      </c>
      <c r="M134" s="4">
        <f t="shared" si="646"/>
        <v>0</v>
      </c>
      <c r="N134" s="6">
        <f t="shared" si="647"/>
        <v>0</v>
      </c>
      <c r="O134" s="12">
        <v>0</v>
      </c>
      <c r="P134" s="4">
        <f>O134*1</f>
        <v>0</v>
      </c>
      <c r="Q134" s="4">
        <f t="shared" si="388"/>
        <v>0</v>
      </c>
      <c r="R134" s="4">
        <f t="shared" si="588"/>
        <v>0</v>
      </c>
      <c r="S134" s="4">
        <f t="shared" si="589"/>
        <v>0</v>
      </c>
      <c r="T134" s="4">
        <f t="shared" si="590"/>
        <v>0</v>
      </c>
      <c r="U134" s="4">
        <f t="shared" si="591"/>
        <v>0</v>
      </c>
      <c r="V134" s="7">
        <f t="shared" si="592"/>
        <v>0</v>
      </c>
      <c r="W134" s="156">
        <v>8.1999999999999993</v>
      </c>
      <c r="X134" s="4">
        <v>4.91</v>
      </c>
      <c r="Y134" s="4">
        <f t="shared" si="593"/>
        <v>40.262</v>
      </c>
      <c r="Z134" s="156">
        <v>15</v>
      </c>
      <c r="AA134" s="4">
        <v>4.91</v>
      </c>
      <c r="AB134" s="157">
        <f t="shared" si="594"/>
        <v>73.650000000000006</v>
      </c>
      <c r="AC134" s="12">
        <v>7.3</v>
      </c>
      <c r="AD134" s="4">
        <v>44.08</v>
      </c>
      <c r="AE134" s="4" t="e">
        <f>#REF!*AC134</f>
        <v>#REF!</v>
      </c>
      <c r="AF134" s="6">
        <f t="shared" si="595"/>
        <v>50.691999999999993</v>
      </c>
      <c r="AG134" s="7">
        <f t="shared" si="596"/>
        <v>321.78399999999999</v>
      </c>
      <c r="AH134" s="156"/>
      <c r="AI134" s="4">
        <v>0</v>
      </c>
      <c r="AJ134" s="4"/>
      <c r="AK134" s="4">
        <f t="shared" si="597"/>
        <v>0</v>
      </c>
      <c r="AL134" s="4"/>
      <c r="AM134" s="4">
        <v>0</v>
      </c>
      <c r="AN134" s="6">
        <f t="shared" si="598"/>
        <v>0</v>
      </c>
      <c r="AO134" s="12">
        <v>0</v>
      </c>
      <c r="AP134" s="4">
        <v>0</v>
      </c>
      <c r="AQ134" s="4">
        <f t="shared" si="648"/>
        <v>0</v>
      </c>
      <c r="AR134" s="6">
        <f t="shared" si="599"/>
        <v>0</v>
      </c>
      <c r="AS134" s="7">
        <f t="shared" si="600"/>
        <v>0</v>
      </c>
      <c r="AT134" s="156">
        <v>15</v>
      </c>
      <c r="AU134" s="4">
        <v>1.62</v>
      </c>
      <c r="AV134" s="4">
        <v>4.71</v>
      </c>
      <c r="AW134" s="4">
        <f t="shared" si="601"/>
        <v>24.3</v>
      </c>
      <c r="AX134" s="6">
        <f t="shared" si="602"/>
        <v>70.650000000000006</v>
      </c>
      <c r="AY134" s="165">
        <v>65</v>
      </c>
      <c r="AZ134" s="4">
        <v>1.1200000000000001</v>
      </c>
      <c r="BA134" s="4">
        <v>68.900000000000006</v>
      </c>
      <c r="BB134" s="4">
        <v>84.8</v>
      </c>
      <c r="BC134" s="4">
        <v>109.5</v>
      </c>
      <c r="BD134" s="4">
        <v>156.1</v>
      </c>
      <c r="BE134" s="4">
        <f t="shared" si="649"/>
        <v>2.4034999999999997</v>
      </c>
      <c r="BF134" s="4">
        <f t="shared" si="603"/>
        <v>72.800000000000011</v>
      </c>
      <c r="BG134" s="6">
        <f t="shared" si="604"/>
        <v>2.64385</v>
      </c>
      <c r="BH134" s="7">
        <f t="shared" si="605"/>
        <v>156.22749999999999</v>
      </c>
      <c r="BI134" s="27"/>
      <c r="BJ134" s="28"/>
      <c r="BK134" s="29"/>
      <c r="BL134" s="30"/>
      <c r="BM134" s="31"/>
      <c r="BN134" s="28"/>
      <c r="BO134" s="29"/>
      <c r="BP134" s="30"/>
      <c r="BQ134" s="31"/>
      <c r="BR134" s="28"/>
      <c r="BS134" s="29"/>
      <c r="BT134" s="30"/>
      <c r="BU134" s="31"/>
      <c r="BV134" s="28"/>
      <c r="BW134" s="29"/>
      <c r="BX134" s="30"/>
      <c r="BY134" s="31"/>
      <c r="BZ134" s="28"/>
      <c r="CA134" s="29"/>
      <c r="CB134" s="30"/>
      <c r="CD134" s="33">
        <f t="shared" si="606"/>
        <v>0</v>
      </c>
      <c r="CE134" s="17">
        <f t="shared" si="607"/>
        <v>0</v>
      </c>
      <c r="CF134" s="17">
        <f t="shared" si="608"/>
        <v>0</v>
      </c>
      <c r="CG134" s="17">
        <f t="shared" si="609"/>
        <v>0</v>
      </c>
      <c r="CH134" s="17">
        <f t="shared" si="610"/>
        <v>0</v>
      </c>
      <c r="CJ134" s="17">
        <f t="shared" si="611"/>
        <v>0</v>
      </c>
      <c r="CK134" s="17">
        <f t="shared" si="612"/>
        <v>0</v>
      </c>
      <c r="CL134" s="17">
        <f t="shared" si="613"/>
        <v>0</v>
      </c>
      <c r="CM134" s="17">
        <f t="shared" si="614"/>
        <v>0</v>
      </c>
      <c r="CN134" s="17">
        <f t="shared" si="615"/>
        <v>0</v>
      </c>
      <c r="CO134" s="17" t="e">
        <f>#REF!+AG134+AX134+AN134+BH134+#REF!+DP134</f>
        <v>#REF!</v>
      </c>
      <c r="CP134" s="17" t="e">
        <f>CO134*1.259</f>
        <v>#REF!</v>
      </c>
      <c r="CQ134" s="17">
        <f t="shared" si="389"/>
        <v>622.31149999999991</v>
      </c>
      <c r="CR134" s="17">
        <f t="shared" si="390"/>
        <v>631.68514999999991</v>
      </c>
      <c r="CS134" s="17">
        <f t="shared" si="391"/>
        <v>669.90079999999989</v>
      </c>
      <c r="CT134" s="17">
        <f t="shared" si="392"/>
        <v>729.26724999999988</v>
      </c>
      <c r="CU134" s="17">
        <f t="shared" si="393"/>
        <v>841.27034999999989</v>
      </c>
      <c r="CV134" s="17">
        <f t="shared" si="616"/>
        <v>995.22282404999987</v>
      </c>
      <c r="CW134" s="17">
        <f t="shared" si="394"/>
        <v>40.262</v>
      </c>
      <c r="CX134" s="17">
        <f t="shared" si="617"/>
        <v>0</v>
      </c>
      <c r="CY134" s="33"/>
      <c r="CZ134" s="33"/>
      <c r="DA134" s="17"/>
      <c r="DB134" s="17"/>
      <c r="DC134" s="17"/>
      <c r="DD134" s="15">
        <f t="shared" si="618"/>
        <v>100.04912791666665</v>
      </c>
      <c r="DE134" s="15">
        <f t="shared" si="619"/>
        <v>97.220294868421036</v>
      </c>
      <c r="DF134" s="15">
        <f t="shared" si="620"/>
        <v>94.674345124999974</v>
      </c>
      <c r="DG134" s="15">
        <f t="shared" si="621"/>
        <v>92.370866785714284</v>
      </c>
      <c r="DH134" s="15">
        <f t="shared" si="622"/>
        <v>75.61829704545454</v>
      </c>
      <c r="DI134" s="15"/>
      <c r="DJ134" s="15"/>
      <c r="DK134" s="15"/>
      <c r="DL134" s="15"/>
      <c r="DM134" s="15"/>
      <c r="DO134" s="17"/>
      <c r="DP134" s="17">
        <v>1.6</v>
      </c>
      <c r="DQ134" s="32">
        <v>118.3</v>
      </c>
      <c r="DR134" s="32">
        <f t="shared" si="623"/>
        <v>160.07860466666665</v>
      </c>
      <c r="DS134" s="32">
        <f t="shared" si="624"/>
        <v>155.55247178947366</v>
      </c>
      <c r="DT134" s="32">
        <f t="shared" si="625"/>
        <v>151.47895219999995</v>
      </c>
      <c r="DU134" s="32">
        <f t="shared" si="626"/>
        <v>147.79338685714285</v>
      </c>
      <c r="DV134" s="32">
        <f t="shared" si="627"/>
        <v>120.98927527272727</v>
      </c>
      <c r="DW134" s="32">
        <v>52</v>
      </c>
      <c r="DX134" s="32">
        <f t="shared" si="628"/>
        <v>5202.5546516666654</v>
      </c>
      <c r="DY134" s="32">
        <f t="shared" si="629"/>
        <v>5055.4553331578936</v>
      </c>
      <c r="DZ134" s="32">
        <f t="shared" si="630"/>
        <v>4923.065946499999</v>
      </c>
      <c r="EA134" s="32">
        <f t="shared" si="631"/>
        <v>4803.2850728571429</v>
      </c>
      <c r="EB134" s="32">
        <f t="shared" si="632"/>
        <v>3932.1514463636358</v>
      </c>
      <c r="ED134" s="15">
        <f t="shared" si="633"/>
        <v>1800.8843024999996</v>
      </c>
      <c r="EE134" s="15">
        <f t="shared" si="634"/>
        <v>1847.1856024999997</v>
      </c>
      <c r="EF134" s="15">
        <f t="shared" si="635"/>
        <v>1893.4869024999994</v>
      </c>
      <c r="EG134" s="15">
        <f t="shared" si="636"/>
        <v>1939.7882024999999</v>
      </c>
      <c r="EH134" s="15">
        <f t="shared" si="637"/>
        <v>2495.4038025</v>
      </c>
      <c r="EI134" s="34"/>
      <c r="EJ134" s="35">
        <f t="shared" si="638"/>
        <v>3916.3764249999999</v>
      </c>
      <c r="EK134" s="35">
        <f t="shared" si="639"/>
        <v>3135.1968142857145</v>
      </c>
      <c r="EL134" s="35"/>
      <c r="EM134" s="35"/>
      <c r="EN134" s="15">
        <f t="shared" si="395"/>
        <v>74.83486111111111</v>
      </c>
      <c r="EO134" s="15">
        <f t="shared" si="402"/>
        <v>84.539386842105259</v>
      </c>
      <c r="EP134" s="15">
        <f t="shared" si="403"/>
        <v>82.325517499999989</v>
      </c>
      <c r="EQ134" s="15">
        <f t="shared" si="404"/>
        <v>75.314931250000001</v>
      </c>
      <c r="ER134" s="15">
        <f t="shared" si="396"/>
        <v>60.292246428571431</v>
      </c>
      <c r="ES134" s="15"/>
      <c r="ET134" s="15">
        <f t="shared" si="405"/>
        <v>1347.0274999999999</v>
      </c>
      <c r="EU134" s="15">
        <f t="shared" si="406"/>
        <v>1606.2483499999998</v>
      </c>
      <c r="EV134" s="15">
        <f t="shared" si="407"/>
        <v>1646.5103499999998</v>
      </c>
      <c r="EW134" s="15">
        <f t="shared" si="640"/>
        <v>1807.55835</v>
      </c>
      <c r="EX134" s="15">
        <f t="shared" si="641"/>
        <v>2532.2743500000001</v>
      </c>
      <c r="EY134" s="17">
        <f t="shared" si="397"/>
        <v>1347.0274999999999</v>
      </c>
      <c r="EZ134" s="17">
        <f t="shared" si="398"/>
        <v>1396.6631499999999</v>
      </c>
      <c r="FA134" s="17">
        <f t="shared" si="399"/>
        <v>1475.1407999999999</v>
      </c>
      <c r="FB134" s="17">
        <f t="shared" si="400"/>
        <v>1695.5552499999999</v>
      </c>
      <c r="FC134" s="17">
        <f t="shared" si="401"/>
        <v>2532.2743499999997</v>
      </c>
      <c r="FE134" s="17"/>
      <c r="FF134" s="17"/>
      <c r="FG134" s="17"/>
      <c r="FH134" s="17"/>
      <c r="FI134" s="17"/>
    </row>
    <row r="135" spans="1:165" ht="13.5" thickBot="1">
      <c r="A135" s="48">
        <v>15</v>
      </c>
      <c r="B135" s="19" t="s">
        <v>140</v>
      </c>
      <c r="C135" s="23">
        <v>18</v>
      </c>
      <c r="D135" s="24">
        <v>19</v>
      </c>
      <c r="E135" s="24">
        <v>20</v>
      </c>
      <c r="F135" s="24">
        <v>21</v>
      </c>
      <c r="G135" s="25">
        <v>33</v>
      </c>
      <c r="H135" s="26"/>
      <c r="I135" s="26">
        <f t="shared" si="642"/>
        <v>0</v>
      </c>
      <c r="J135" s="4">
        <f t="shared" si="643"/>
        <v>0</v>
      </c>
      <c r="K135" s="4">
        <f t="shared" si="644"/>
        <v>0</v>
      </c>
      <c r="L135" s="4">
        <f t="shared" si="645"/>
        <v>0</v>
      </c>
      <c r="M135" s="4">
        <f t="shared" si="646"/>
        <v>0</v>
      </c>
      <c r="N135" s="6">
        <f t="shared" si="647"/>
        <v>0</v>
      </c>
      <c r="O135" s="154">
        <v>1.49E-2</v>
      </c>
      <c r="P135" s="4">
        <v>1720.44</v>
      </c>
      <c r="Q135" s="4">
        <f t="shared" si="388"/>
        <v>1961.3016</v>
      </c>
      <c r="R135" s="4">
        <f t="shared" si="588"/>
        <v>461.42200800000001</v>
      </c>
      <c r="S135" s="4">
        <f t="shared" si="589"/>
        <v>487.05656399999998</v>
      </c>
      <c r="T135" s="4">
        <f t="shared" si="590"/>
        <v>512.69111999999996</v>
      </c>
      <c r="U135" s="4">
        <f t="shared" si="591"/>
        <v>538.32567600000004</v>
      </c>
      <c r="V135" s="7">
        <f t="shared" si="592"/>
        <v>845.94034799999997</v>
      </c>
      <c r="W135" s="156">
        <v>8.1999999999999993</v>
      </c>
      <c r="X135" s="4">
        <v>4.91</v>
      </c>
      <c r="Y135" s="4">
        <f t="shared" si="593"/>
        <v>40.262</v>
      </c>
      <c r="Z135" s="156">
        <v>15</v>
      </c>
      <c r="AA135" s="4">
        <v>4.91</v>
      </c>
      <c r="AB135" s="157">
        <f t="shared" si="594"/>
        <v>73.650000000000006</v>
      </c>
      <c r="AC135" s="12">
        <v>7.3</v>
      </c>
      <c r="AD135" s="4">
        <v>44.08</v>
      </c>
      <c r="AE135" s="4" t="e">
        <f>#REF!*AC135</f>
        <v>#REF!</v>
      </c>
      <c r="AF135" s="6">
        <f t="shared" si="595"/>
        <v>50.691999999999993</v>
      </c>
      <c r="AG135" s="7">
        <f t="shared" si="596"/>
        <v>321.78399999999999</v>
      </c>
      <c r="AH135" s="156"/>
      <c r="AI135" s="4">
        <v>0</v>
      </c>
      <c r="AJ135" s="4"/>
      <c r="AK135" s="4">
        <f t="shared" si="597"/>
        <v>0</v>
      </c>
      <c r="AL135" s="4"/>
      <c r="AM135" s="4">
        <v>0</v>
      </c>
      <c r="AN135" s="6">
        <f t="shared" si="598"/>
        <v>0</v>
      </c>
      <c r="AO135" s="12">
        <v>0</v>
      </c>
      <c r="AP135" s="4">
        <v>0</v>
      </c>
      <c r="AQ135" s="4">
        <f t="shared" si="648"/>
        <v>0</v>
      </c>
      <c r="AR135" s="6">
        <f t="shared" si="599"/>
        <v>0</v>
      </c>
      <c r="AS135" s="7">
        <f t="shared" si="600"/>
        <v>0</v>
      </c>
      <c r="AT135" s="156">
        <v>15</v>
      </c>
      <c r="AU135" s="4">
        <v>1.62</v>
      </c>
      <c r="AV135" s="4">
        <v>4.71</v>
      </c>
      <c r="AW135" s="4">
        <f t="shared" si="601"/>
        <v>24.3</v>
      </c>
      <c r="AX135" s="6">
        <f t="shared" si="602"/>
        <v>70.650000000000006</v>
      </c>
      <c r="AY135" s="165">
        <v>60.1</v>
      </c>
      <c r="AZ135" s="4">
        <v>1.1200000000000001</v>
      </c>
      <c r="BA135" s="4">
        <v>68.900000000000006</v>
      </c>
      <c r="BB135" s="4">
        <v>84.8</v>
      </c>
      <c r="BC135" s="4">
        <v>96.8</v>
      </c>
      <c r="BD135" s="4">
        <v>156.1</v>
      </c>
      <c r="BE135" s="4">
        <f t="shared" si="649"/>
        <v>2.4034999999999997</v>
      </c>
      <c r="BF135" s="4">
        <f t="shared" si="603"/>
        <v>67.312000000000012</v>
      </c>
      <c r="BG135" s="6">
        <f t="shared" si="604"/>
        <v>2.64385</v>
      </c>
      <c r="BH135" s="7">
        <f t="shared" si="605"/>
        <v>144.45034999999999</v>
      </c>
      <c r="BI135" s="27"/>
      <c r="BJ135" s="28"/>
      <c r="BK135" s="29"/>
      <c r="BL135" s="30"/>
      <c r="BM135" s="31"/>
      <c r="BN135" s="28"/>
      <c r="BO135" s="29"/>
      <c r="BP135" s="30"/>
      <c r="BQ135" s="31"/>
      <c r="BR135" s="28"/>
      <c r="BS135" s="29"/>
      <c r="BT135" s="30"/>
      <c r="BU135" s="31"/>
      <c r="BV135" s="28"/>
      <c r="BW135" s="29"/>
      <c r="BX135" s="30"/>
      <c r="BY135" s="31"/>
      <c r="BZ135" s="28"/>
      <c r="CA135" s="29"/>
      <c r="CB135" s="30"/>
      <c r="CD135" s="33">
        <f t="shared" si="606"/>
        <v>0</v>
      </c>
      <c r="CE135" s="17">
        <f t="shared" si="607"/>
        <v>0</v>
      </c>
      <c r="CF135" s="17">
        <f t="shared" si="608"/>
        <v>0</v>
      </c>
      <c r="CG135" s="17">
        <f t="shared" si="609"/>
        <v>0</v>
      </c>
      <c r="CH135" s="17">
        <f t="shared" si="610"/>
        <v>0</v>
      </c>
      <c r="CJ135" s="17">
        <f t="shared" si="611"/>
        <v>0</v>
      </c>
      <c r="CK135" s="17">
        <f t="shared" si="612"/>
        <v>0</v>
      </c>
      <c r="CL135" s="17">
        <f t="shared" si="613"/>
        <v>0</v>
      </c>
      <c r="CM135" s="17">
        <f t="shared" si="614"/>
        <v>0</v>
      </c>
      <c r="CN135" s="17">
        <f t="shared" si="615"/>
        <v>0</v>
      </c>
      <c r="CO135" s="17" t="e">
        <f>#REF!+AG135+AX135+AN135+BH135+#REF!+DP135</f>
        <v>#REF!</v>
      </c>
      <c r="CP135" s="17" t="e">
        <f>CO135*1.26</f>
        <v>#REF!</v>
      </c>
      <c r="CQ135" s="17">
        <f t="shared" si="389"/>
        <v>610.5343499999999</v>
      </c>
      <c r="CR135" s="17">
        <f t="shared" si="390"/>
        <v>631.68514999999991</v>
      </c>
      <c r="CS135" s="17">
        <f t="shared" si="391"/>
        <v>669.90079999999989</v>
      </c>
      <c r="CT135" s="17">
        <f t="shared" si="392"/>
        <v>698.74279999999987</v>
      </c>
      <c r="CU135" s="17">
        <f t="shared" si="393"/>
        <v>841.27034999999989</v>
      </c>
      <c r="CV135" s="17">
        <f t="shared" si="616"/>
        <v>977.5561467</v>
      </c>
      <c r="CW135" s="17">
        <f t="shared" si="394"/>
        <v>40.262</v>
      </c>
      <c r="CX135" s="17">
        <f t="shared" si="617"/>
        <v>25.634556</v>
      </c>
      <c r="CY135" s="33"/>
      <c r="CZ135" s="33"/>
      <c r="DA135" s="17"/>
      <c r="DB135" s="17"/>
      <c r="DC135" s="17"/>
      <c r="DD135" s="15">
        <f t="shared" si="618"/>
        <v>100.04912791666665</v>
      </c>
      <c r="DE135" s="15">
        <f t="shared" si="619"/>
        <v>97.220294868421036</v>
      </c>
      <c r="DF135" s="15">
        <f t="shared" si="620"/>
        <v>94.674345124999974</v>
      </c>
      <c r="DG135" s="15">
        <f t="shared" si="621"/>
        <v>92.370866785714284</v>
      </c>
      <c r="DH135" s="15">
        <f t="shared" si="622"/>
        <v>75.61829704545454</v>
      </c>
      <c r="DI135" s="15"/>
      <c r="DJ135" s="15"/>
      <c r="DK135" s="15"/>
      <c r="DL135" s="15"/>
      <c r="DM135" s="15"/>
      <c r="DO135" s="17"/>
      <c r="DP135" s="17">
        <v>2.2000000000000002</v>
      </c>
      <c r="DQ135" s="32">
        <v>116.2</v>
      </c>
      <c r="DR135" s="32">
        <f t="shared" si="623"/>
        <v>220.10808141666664</v>
      </c>
      <c r="DS135" s="32">
        <f t="shared" si="624"/>
        <v>213.88464871052631</v>
      </c>
      <c r="DT135" s="32">
        <f t="shared" si="625"/>
        <v>208.28355927499996</v>
      </c>
      <c r="DU135" s="32">
        <f t="shared" si="626"/>
        <v>203.21590692857143</v>
      </c>
      <c r="DV135" s="32">
        <f t="shared" si="627"/>
        <v>166.3602535</v>
      </c>
      <c r="DW135" s="32">
        <v>121</v>
      </c>
      <c r="DX135" s="32">
        <f t="shared" si="628"/>
        <v>12105.944477916664</v>
      </c>
      <c r="DY135" s="32">
        <f t="shared" si="629"/>
        <v>11763.655679078945</v>
      </c>
      <c r="DZ135" s="32">
        <f t="shared" si="630"/>
        <v>11455.595760124997</v>
      </c>
      <c r="EA135" s="32">
        <f t="shared" si="631"/>
        <v>11176.874881071428</v>
      </c>
      <c r="EB135" s="32">
        <f t="shared" si="632"/>
        <v>9149.813942499999</v>
      </c>
      <c r="ED135" s="15">
        <f t="shared" si="633"/>
        <v>1800.8843024999996</v>
      </c>
      <c r="EE135" s="15">
        <f t="shared" si="634"/>
        <v>1847.1856024999997</v>
      </c>
      <c r="EF135" s="15">
        <f t="shared" si="635"/>
        <v>1893.4869024999994</v>
      </c>
      <c r="EG135" s="15">
        <f t="shared" si="636"/>
        <v>1939.7882024999999</v>
      </c>
      <c r="EH135" s="15">
        <f t="shared" si="637"/>
        <v>2495.4038025</v>
      </c>
      <c r="EI135" s="34"/>
      <c r="EJ135" s="35">
        <f t="shared" si="638"/>
        <v>9113.1066812499994</v>
      </c>
      <c r="EK135" s="35">
        <f t="shared" si="639"/>
        <v>7295.3618178571433</v>
      </c>
      <c r="EL135" s="35"/>
      <c r="EM135" s="35"/>
      <c r="EN135" s="15">
        <f t="shared" si="395"/>
        <v>74.180575000000005</v>
      </c>
      <c r="EO135" s="15">
        <f t="shared" si="402"/>
        <v>84.539386842105259</v>
      </c>
      <c r="EP135" s="15">
        <f t="shared" si="403"/>
        <v>82.325517499999989</v>
      </c>
      <c r="EQ135" s="15">
        <f t="shared" si="404"/>
        <v>75.314931250000001</v>
      </c>
      <c r="ER135" s="15">
        <f t="shared" si="396"/>
        <v>60.292246428571431</v>
      </c>
      <c r="ES135" s="15"/>
      <c r="ET135" s="15">
        <f t="shared" si="405"/>
        <v>1335.25035</v>
      </c>
      <c r="EU135" s="15">
        <f t="shared" si="406"/>
        <v>1606.2483499999998</v>
      </c>
      <c r="EV135" s="15">
        <f t="shared" si="407"/>
        <v>1646.5103499999998</v>
      </c>
      <c r="EW135" s="15">
        <f t="shared" si="640"/>
        <v>1807.55835</v>
      </c>
      <c r="EX135" s="15">
        <f t="shared" si="641"/>
        <v>2532.2743500000001</v>
      </c>
      <c r="EY135" s="17">
        <f t="shared" si="397"/>
        <v>1335.25035</v>
      </c>
      <c r="EZ135" s="17">
        <f t="shared" si="398"/>
        <v>1396.6631499999999</v>
      </c>
      <c r="FA135" s="17">
        <f t="shared" si="399"/>
        <v>1475.1407999999999</v>
      </c>
      <c r="FB135" s="17">
        <f t="shared" si="400"/>
        <v>1665.0308</v>
      </c>
      <c r="FC135" s="17">
        <f t="shared" si="401"/>
        <v>2532.2743499999997</v>
      </c>
      <c r="FE135" s="17"/>
      <c r="FF135" s="17"/>
      <c r="FG135" s="17"/>
      <c r="FH135" s="17"/>
      <c r="FI135" s="17"/>
    </row>
    <row r="136" spans="1:165" ht="13.5" thickBot="1">
      <c r="A136" s="36">
        <v>16</v>
      </c>
      <c r="B136" s="2" t="s">
        <v>141</v>
      </c>
      <c r="C136" s="37">
        <v>18</v>
      </c>
      <c r="D136" s="38">
        <v>19</v>
      </c>
      <c r="E136" s="38">
        <v>20</v>
      </c>
      <c r="F136" s="38">
        <v>21</v>
      </c>
      <c r="G136" s="39">
        <v>33</v>
      </c>
      <c r="H136" s="26"/>
      <c r="I136" s="26">
        <f t="shared" si="642"/>
        <v>0</v>
      </c>
      <c r="J136" s="10">
        <f t="shared" si="643"/>
        <v>0</v>
      </c>
      <c r="K136" s="10">
        <f t="shared" si="644"/>
        <v>0</v>
      </c>
      <c r="L136" s="10">
        <f t="shared" si="645"/>
        <v>0</v>
      </c>
      <c r="M136" s="10">
        <f t="shared" si="646"/>
        <v>0</v>
      </c>
      <c r="N136" s="40">
        <f t="shared" si="647"/>
        <v>0</v>
      </c>
      <c r="O136" s="154">
        <v>1.49E-2</v>
      </c>
      <c r="P136" s="4">
        <v>1720.44</v>
      </c>
      <c r="Q136" s="4">
        <f t="shared" si="388"/>
        <v>1961.3016</v>
      </c>
      <c r="R136" s="10">
        <f t="shared" si="588"/>
        <v>461.42200800000001</v>
      </c>
      <c r="S136" s="10">
        <f t="shared" si="589"/>
        <v>487.05656399999998</v>
      </c>
      <c r="T136" s="10">
        <f t="shared" si="590"/>
        <v>512.69111999999996</v>
      </c>
      <c r="U136" s="10">
        <f t="shared" si="591"/>
        <v>538.32567600000004</v>
      </c>
      <c r="V136" s="42">
        <f t="shared" si="592"/>
        <v>845.94034799999997</v>
      </c>
      <c r="W136" s="156">
        <v>8.1999999999999993</v>
      </c>
      <c r="X136" s="4">
        <v>4.91</v>
      </c>
      <c r="Y136" s="4">
        <f t="shared" si="593"/>
        <v>40.262</v>
      </c>
      <c r="Z136" s="156">
        <v>15</v>
      </c>
      <c r="AA136" s="4">
        <v>4.91</v>
      </c>
      <c r="AB136" s="157">
        <f t="shared" si="594"/>
        <v>73.650000000000006</v>
      </c>
      <c r="AC136" s="169">
        <v>7.3</v>
      </c>
      <c r="AD136" s="4">
        <v>44.08</v>
      </c>
      <c r="AE136" s="10" t="e">
        <f>#REF!*AC136</f>
        <v>#REF!</v>
      </c>
      <c r="AF136" s="6">
        <f t="shared" si="595"/>
        <v>50.691999999999993</v>
      </c>
      <c r="AG136" s="7">
        <f t="shared" si="596"/>
        <v>321.78399999999999</v>
      </c>
      <c r="AH136" s="187"/>
      <c r="AI136" s="10">
        <v>0</v>
      </c>
      <c r="AJ136" s="10"/>
      <c r="AK136" s="10">
        <f t="shared" si="597"/>
        <v>0</v>
      </c>
      <c r="AL136" s="10"/>
      <c r="AM136" s="10">
        <v>0</v>
      </c>
      <c r="AN136" s="6">
        <f t="shared" si="598"/>
        <v>0</v>
      </c>
      <c r="AO136" s="169">
        <v>0</v>
      </c>
      <c r="AP136" s="10">
        <v>0</v>
      </c>
      <c r="AQ136" s="4">
        <f t="shared" si="648"/>
        <v>0</v>
      </c>
      <c r="AR136" s="6">
        <f t="shared" si="599"/>
        <v>0</v>
      </c>
      <c r="AS136" s="7">
        <f t="shared" si="600"/>
        <v>0</v>
      </c>
      <c r="AT136" s="156">
        <v>15</v>
      </c>
      <c r="AU136" s="10">
        <v>1.62</v>
      </c>
      <c r="AV136" s="4">
        <v>4.71</v>
      </c>
      <c r="AW136" s="10">
        <f t="shared" si="601"/>
        <v>24.3</v>
      </c>
      <c r="AX136" s="6">
        <f t="shared" si="602"/>
        <v>70.650000000000006</v>
      </c>
      <c r="AY136" s="165">
        <v>65</v>
      </c>
      <c r="AZ136" s="10">
        <v>1.1200000000000001</v>
      </c>
      <c r="BA136" s="4">
        <v>68.900000000000006</v>
      </c>
      <c r="BB136" s="4">
        <v>74.900000000000006</v>
      </c>
      <c r="BC136" s="4">
        <v>96.8</v>
      </c>
      <c r="BD136" s="4">
        <v>121</v>
      </c>
      <c r="BE136" s="4">
        <f t="shared" si="649"/>
        <v>2.4034999999999997</v>
      </c>
      <c r="BF136" s="10">
        <f t="shared" si="603"/>
        <v>72.800000000000011</v>
      </c>
      <c r="BG136" s="6">
        <f t="shared" si="604"/>
        <v>2.64385</v>
      </c>
      <c r="BH136" s="7">
        <f t="shared" si="605"/>
        <v>156.22749999999999</v>
      </c>
      <c r="BI136" s="43"/>
      <c r="BJ136" s="44"/>
      <c r="BK136" s="45"/>
      <c r="BL136" s="46"/>
      <c r="BM136" s="47"/>
      <c r="BN136" s="44"/>
      <c r="BO136" s="45"/>
      <c r="BP136" s="46"/>
      <c r="BQ136" s="47"/>
      <c r="BR136" s="44"/>
      <c r="BS136" s="45"/>
      <c r="BT136" s="46"/>
      <c r="BU136" s="47"/>
      <c r="BV136" s="44"/>
      <c r="BW136" s="45"/>
      <c r="BX136" s="46"/>
      <c r="BY136" s="47"/>
      <c r="BZ136" s="44"/>
      <c r="CA136" s="45"/>
      <c r="CB136" s="46"/>
      <c r="CD136" s="33">
        <f t="shared" si="606"/>
        <v>0</v>
      </c>
      <c r="CE136" s="17">
        <f t="shared" si="607"/>
        <v>0</v>
      </c>
      <c r="CF136" s="17">
        <f t="shared" si="608"/>
        <v>0</v>
      </c>
      <c r="CG136" s="17">
        <f t="shared" si="609"/>
        <v>0</v>
      </c>
      <c r="CH136" s="17">
        <f t="shared" si="610"/>
        <v>0</v>
      </c>
      <c r="CJ136" s="17">
        <f t="shared" si="611"/>
        <v>0</v>
      </c>
      <c r="CK136" s="17">
        <f t="shared" si="612"/>
        <v>0</v>
      </c>
      <c r="CL136" s="17">
        <f t="shared" si="613"/>
        <v>0</v>
      </c>
      <c r="CM136" s="17">
        <f t="shared" si="614"/>
        <v>0</v>
      </c>
      <c r="CN136" s="17">
        <f t="shared" si="615"/>
        <v>0</v>
      </c>
      <c r="CO136" s="17" t="e">
        <f>#REF!+AG136+AX136+AN136+BH136+#REF!+DP136</f>
        <v>#REF!</v>
      </c>
      <c r="CP136" s="17" t="e">
        <f>CO136*1.258</f>
        <v>#REF!</v>
      </c>
      <c r="CQ136" s="17">
        <f t="shared" si="389"/>
        <v>622.31149999999991</v>
      </c>
      <c r="CR136" s="17">
        <f t="shared" si="390"/>
        <v>631.68514999999991</v>
      </c>
      <c r="CS136" s="17">
        <f t="shared" si="391"/>
        <v>646.10614999999996</v>
      </c>
      <c r="CT136" s="17">
        <f t="shared" si="392"/>
        <v>698.74279999999987</v>
      </c>
      <c r="CU136" s="17">
        <f t="shared" si="393"/>
        <v>756.90749999999991</v>
      </c>
      <c r="CV136" s="17">
        <f t="shared" si="616"/>
        <v>897.69229499999983</v>
      </c>
      <c r="CW136" s="17">
        <f t="shared" si="394"/>
        <v>40.262</v>
      </c>
      <c r="CX136" s="17">
        <f t="shared" si="617"/>
        <v>25.634556</v>
      </c>
      <c r="CY136" s="33"/>
      <c r="CZ136" s="33"/>
      <c r="DA136" s="17"/>
      <c r="DB136" s="17"/>
      <c r="DC136" s="17"/>
      <c r="DD136" s="15">
        <f t="shared" si="618"/>
        <v>94.65927916666665</v>
      </c>
      <c r="DE136" s="15">
        <f t="shared" si="619"/>
        <v>92.114122368421036</v>
      </c>
      <c r="DF136" s="15">
        <f t="shared" si="620"/>
        <v>89.823481249999986</v>
      </c>
      <c r="DG136" s="15">
        <f t="shared" si="621"/>
        <v>87.750996428571426</v>
      </c>
      <c r="DH136" s="15">
        <f t="shared" si="622"/>
        <v>72.678379545454547</v>
      </c>
      <c r="DI136" s="15"/>
      <c r="DJ136" s="15"/>
      <c r="DK136" s="15"/>
      <c r="DL136" s="15"/>
      <c r="DM136" s="15"/>
      <c r="DO136" s="17"/>
      <c r="DP136" s="17">
        <v>3</v>
      </c>
      <c r="DQ136" s="32">
        <v>118.6</v>
      </c>
      <c r="DR136" s="32">
        <f t="shared" si="623"/>
        <v>283.97783749999996</v>
      </c>
      <c r="DS136" s="32">
        <f t="shared" si="624"/>
        <v>276.34236710526312</v>
      </c>
      <c r="DT136" s="32">
        <f t="shared" si="625"/>
        <v>269.47044374999996</v>
      </c>
      <c r="DU136" s="32">
        <f t="shared" si="626"/>
        <v>263.25298928571431</v>
      </c>
      <c r="DV136" s="32">
        <f t="shared" si="627"/>
        <v>218.03513863636363</v>
      </c>
      <c r="DW136" s="32">
        <v>73</v>
      </c>
      <c r="DX136" s="32">
        <f t="shared" si="628"/>
        <v>6910.1273791666654</v>
      </c>
      <c r="DY136" s="32">
        <f t="shared" si="629"/>
        <v>6724.3309328947353</v>
      </c>
      <c r="DZ136" s="32">
        <f t="shared" si="630"/>
        <v>6557.1141312499985</v>
      </c>
      <c r="EA136" s="32">
        <f t="shared" si="631"/>
        <v>6405.8227392857143</v>
      </c>
      <c r="EB136" s="32">
        <f t="shared" si="632"/>
        <v>5305.5217068181819</v>
      </c>
      <c r="ED136" s="15">
        <f t="shared" si="633"/>
        <v>1703.8670249999998</v>
      </c>
      <c r="EE136" s="15">
        <f t="shared" si="634"/>
        <v>1750.1683249999996</v>
      </c>
      <c r="EF136" s="15">
        <f t="shared" si="635"/>
        <v>1796.4696249999997</v>
      </c>
      <c r="EG136" s="15">
        <f t="shared" si="636"/>
        <v>1842.770925</v>
      </c>
      <c r="EH136" s="15">
        <f t="shared" si="637"/>
        <v>2398.3865249999999</v>
      </c>
      <c r="EI136" s="34"/>
      <c r="EJ136" s="35">
        <f t="shared" si="638"/>
        <v>5241.3863124999998</v>
      </c>
      <c r="EK136" s="35">
        <f t="shared" si="639"/>
        <v>4254.7033214285711</v>
      </c>
      <c r="EL136" s="35"/>
      <c r="EM136" s="35"/>
      <c r="EN136" s="15">
        <f t="shared" si="395"/>
        <v>74.83486111111111</v>
      </c>
      <c r="EO136" s="15">
        <f t="shared" si="402"/>
        <v>80.099236842105256</v>
      </c>
      <c r="EP136" s="15">
        <f t="shared" si="403"/>
        <v>78.10737499999999</v>
      </c>
      <c r="EQ136" s="15">
        <f t="shared" si="404"/>
        <v>71.799812500000002</v>
      </c>
      <c r="ER136" s="15">
        <f t="shared" si="396"/>
        <v>58.283607142857143</v>
      </c>
      <c r="ES136" s="15"/>
      <c r="ET136" s="15">
        <f t="shared" si="405"/>
        <v>1347.0274999999999</v>
      </c>
      <c r="EU136" s="15">
        <f t="shared" si="406"/>
        <v>1521.8854999999999</v>
      </c>
      <c r="EV136" s="15">
        <f t="shared" si="407"/>
        <v>1562.1474999999998</v>
      </c>
      <c r="EW136" s="15">
        <f t="shared" si="640"/>
        <v>1723.1955</v>
      </c>
      <c r="EX136" s="15">
        <f t="shared" si="641"/>
        <v>2447.9115000000002</v>
      </c>
      <c r="EY136" s="17">
        <f t="shared" si="397"/>
        <v>1347.0274999999999</v>
      </c>
      <c r="EZ136" s="17">
        <f t="shared" si="398"/>
        <v>1396.6631499999999</v>
      </c>
      <c r="FA136" s="17">
        <f t="shared" si="399"/>
        <v>1451.3461499999999</v>
      </c>
      <c r="FB136" s="17">
        <f t="shared" si="400"/>
        <v>1665.0308</v>
      </c>
      <c r="FC136" s="17">
        <f t="shared" si="401"/>
        <v>2447.9114999999997</v>
      </c>
      <c r="FE136" s="17"/>
      <c r="FF136" s="17"/>
      <c r="FG136" s="17"/>
      <c r="FH136" s="17"/>
      <c r="FI136" s="17"/>
    </row>
    <row r="137" spans="1:165" ht="13.5" thickBot="1">
      <c r="A137" s="1">
        <v>11</v>
      </c>
      <c r="B137" s="202" t="s">
        <v>142</v>
      </c>
      <c r="C137" s="138"/>
      <c r="D137" s="139"/>
      <c r="E137" s="139"/>
      <c r="F137" s="139"/>
      <c r="G137" s="140"/>
      <c r="H137" s="26"/>
      <c r="I137" s="26">
        <f t="shared" si="642"/>
        <v>0</v>
      </c>
      <c r="J137" s="11"/>
      <c r="K137" s="11"/>
      <c r="L137" s="11"/>
      <c r="M137" s="11"/>
      <c r="N137" s="143"/>
      <c r="O137" s="144"/>
      <c r="P137" s="4">
        <f>O137*1</f>
        <v>0</v>
      </c>
      <c r="Q137" s="4">
        <f t="shared" si="388"/>
        <v>0</v>
      </c>
      <c r="R137" s="11"/>
      <c r="S137" s="11"/>
      <c r="T137" s="11"/>
      <c r="U137" s="11"/>
      <c r="V137" s="16"/>
      <c r="W137" s="156"/>
      <c r="X137" s="4"/>
      <c r="Y137" s="4"/>
      <c r="Z137" s="156"/>
      <c r="AA137" s="4"/>
      <c r="AB137" s="157"/>
      <c r="AC137" s="144"/>
      <c r="AD137" s="4"/>
      <c r="AE137" s="11"/>
      <c r="AF137" s="6"/>
      <c r="AG137" s="7"/>
      <c r="AH137" s="145"/>
      <c r="AI137" s="11"/>
      <c r="AJ137" s="11"/>
      <c r="AK137" s="11"/>
      <c r="AL137" s="11"/>
      <c r="AM137" s="11"/>
      <c r="AN137" s="6"/>
      <c r="AO137" s="144"/>
      <c r="AP137" s="11"/>
      <c r="AQ137" s="4"/>
      <c r="AR137" s="6"/>
      <c r="AS137" s="7"/>
      <c r="AT137" s="156"/>
      <c r="AU137" s="11"/>
      <c r="AV137" s="4"/>
      <c r="AW137" s="11"/>
      <c r="AX137" s="6"/>
      <c r="AY137" s="165"/>
      <c r="AZ137" s="11"/>
      <c r="BA137" s="4"/>
      <c r="BB137" s="4"/>
      <c r="BC137" s="4"/>
      <c r="BD137" s="4"/>
      <c r="BE137" s="4"/>
      <c r="BF137" s="11"/>
      <c r="BG137" s="6"/>
      <c r="BH137" s="7"/>
      <c r="BI137" s="190"/>
      <c r="BJ137" s="191"/>
      <c r="BK137" s="192"/>
      <c r="BL137" s="193"/>
      <c r="BM137" s="194"/>
      <c r="BN137" s="191"/>
      <c r="BO137" s="192"/>
      <c r="BP137" s="193"/>
      <c r="BQ137" s="194"/>
      <c r="BR137" s="191"/>
      <c r="BS137" s="192"/>
      <c r="BT137" s="193"/>
      <c r="BU137" s="194"/>
      <c r="BV137" s="191"/>
      <c r="BW137" s="192"/>
      <c r="BX137" s="193"/>
      <c r="BY137" s="194"/>
      <c r="BZ137" s="191"/>
      <c r="CA137" s="192"/>
      <c r="CB137" s="193"/>
      <c r="CD137" s="33"/>
      <c r="CE137" s="17"/>
      <c r="CF137" s="17"/>
      <c r="CG137" s="17"/>
      <c r="CH137" s="17"/>
      <c r="CJ137" s="17"/>
      <c r="CK137" s="17"/>
      <c r="CL137" s="17"/>
      <c r="CM137" s="17"/>
      <c r="CN137" s="17"/>
      <c r="CO137" s="17"/>
      <c r="CP137" s="17"/>
      <c r="CQ137" s="17">
        <f t="shared" si="389"/>
        <v>0</v>
      </c>
      <c r="CR137" s="17">
        <f t="shared" si="390"/>
        <v>0</v>
      </c>
      <c r="CS137" s="17">
        <f t="shared" si="391"/>
        <v>0</v>
      </c>
      <c r="CT137" s="17">
        <f t="shared" si="392"/>
        <v>0</v>
      </c>
      <c r="CU137" s="17">
        <f t="shared" si="393"/>
        <v>0</v>
      </c>
      <c r="CV137" s="17"/>
      <c r="CW137" s="17">
        <f t="shared" si="394"/>
        <v>0</v>
      </c>
      <c r="CX137" s="17"/>
      <c r="CY137" s="33"/>
      <c r="CZ137" s="33"/>
      <c r="DA137" s="17"/>
      <c r="DB137" s="17"/>
      <c r="DC137" s="17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O137" s="17"/>
      <c r="DP137" s="17"/>
      <c r="ED137" s="15"/>
      <c r="EE137" s="15"/>
      <c r="EF137" s="15"/>
      <c r="EG137" s="15"/>
      <c r="EH137" s="15"/>
      <c r="EI137" s="34"/>
      <c r="EJ137" s="35"/>
      <c r="EK137" s="35"/>
      <c r="EL137" s="35"/>
      <c r="EM137" s="35"/>
      <c r="EN137" s="15">
        <f t="shared" si="395"/>
        <v>0</v>
      </c>
      <c r="EO137" s="15">
        <f t="shared" si="402"/>
        <v>0</v>
      </c>
      <c r="EP137" s="15">
        <f t="shared" si="403"/>
        <v>0</v>
      </c>
      <c r="EQ137" s="15">
        <f t="shared" si="404"/>
        <v>0</v>
      </c>
      <c r="ER137" s="15">
        <f t="shared" si="396"/>
        <v>0</v>
      </c>
      <c r="ES137" s="15"/>
      <c r="ET137" s="15">
        <f t="shared" si="405"/>
        <v>0</v>
      </c>
      <c r="EU137" s="15">
        <f t="shared" si="406"/>
        <v>0</v>
      </c>
      <c r="EV137" s="15">
        <f t="shared" si="407"/>
        <v>0</v>
      </c>
      <c r="EW137" s="15"/>
      <c r="EX137" s="15"/>
      <c r="EY137" s="17">
        <f t="shared" si="397"/>
        <v>0</v>
      </c>
      <c r="EZ137" s="17">
        <f t="shared" si="398"/>
        <v>0</v>
      </c>
      <c r="FA137" s="17">
        <f t="shared" si="399"/>
        <v>0</v>
      </c>
      <c r="FB137" s="17">
        <f t="shared" si="400"/>
        <v>0</v>
      </c>
      <c r="FC137" s="17">
        <f t="shared" si="401"/>
        <v>0</v>
      </c>
      <c r="FE137" s="17"/>
      <c r="FF137" s="17"/>
      <c r="FG137" s="17"/>
      <c r="FH137" s="17"/>
      <c r="FI137" s="17"/>
    </row>
    <row r="138" spans="1:165" ht="13.5" thickBot="1">
      <c r="A138" s="48">
        <v>1</v>
      </c>
      <c r="B138" s="19" t="s">
        <v>375</v>
      </c>
      <c r="C138" s="23">
        <v>18</v>
      </c>
      <c r="D138" s="24">
        <v>19</v>
      </c>
      <c r="E138" s="24">
        <v>20</v>
      </c>
      <c r="F138" s="24">
        <v>21</v>
      </c>
      <c r="G138" s="25">
        <v>33</v>
      </c>
      <c r="H138" s="26"/>
      <c r="I138" s="26">
        <f t="shared" si="642"/>
        <v>0</v>
      </c>
      <c r="J138" s="4">
        <f t="shared" ref="J138:J147" si="650">I138*C138</f>
        <v>0</v>
      </c>
      <c r="K138" s="4">
        <f t="shared" ref="K138:K147" si="651">I138*D138</f>
        <v>0</v>
      </c>
      <c r="L138" s="4">
        <f t="shared" ref="L138:L147" si="652">I138*E138</f>
        <v>0</v>
      </c>
      <c r="M138" s="4">
        <f t="shared" ref="M138:M147" si="653">I138*F138</f>
        <v>0</v>
      </c>
      <c r="N138" s="6">
        <f t="shared" ref="N138:N147" si="654">I138*G138</f>
        <v>0</v>
      </c>
      <c r="O138" s="154">
        <v>1.5599999999999999E-2</v>
      </c>
      <c r="P138" s="4">
        <v>1691.99</v>
      </c>
      <c r="Q138" s="4">
        <f t="shared" ref="Q138:Q201" si="655">P138*1.14</f>
        <v>1928.8685999999998</v>
      </c>
      <c r="R138" s="4">
        <f t="shared" ref="R138:R147" si="656">P138*O138*C138</f>
        <v>475.11079199999995</v>
      </c>
      <c r="S138" s="4">
        <f t="shared" ref="S138:S147" si="657">P138*O138*D138</f>
        <v>501.50583599999999</v>
      </c>
      <c r="T138" s="4">
        <f t="shared" ref="T138:T147" si="658">P138*O138*E138</f>
        <v>527.90087999999992</v>
      </c>
      <c r="U138" s="4">
        <f t="shared" ref="U138:U147" si="659">P138*O138*F138</f>
        <v>554.29592400000001</v>
      </c>
      <c r="V138" s="7">
        <f t="shared" ref="V138:V147" si="660">P138*O138*G138</f>
        <v>871.03645199999994</v>
      </c>
      <c r="W138" s="156">
        <v>8.1999999999999993</v>
      </c>
      <c r="X138" s="4">
        <v>4.91</v>
      </c>
      <c r="Y138" s="4">
        <f t="shared" ref="Y138:Y147" si="661">W138*X138</f>
        <v>40.262</v>
      </c>
      <c r="Z138" s="156">
        <v>15</v>
      </c>
      <c r="AA138" s="4">
        <v>4.91</v>
      </c>
      <c r="AB138" s="157">
        <f t="shared" ref="AB138:AB147" si="662">AA138*Z138</f>
        <v>73.650000000000006</v>
      </c>
      <c r="AC138" s="12">
        <v>7.3</v>
      </c>
      <c r="AD138" s="4">
        <v>40.799999999999997</v>
      </c>
      <c r="AE138" s="4" t="e">
        <f>#REF!*AC138</f>
        <v>#REF!</v>
      </c>
      <c r="AF138" s="6">
        <f t="shared" ref="AF138:AF147" si="663">AD138*1.15</f>
        <v>46.919999999999995</v>
      </c>
      <c r="AG138" s="7">
        <f t="shared" ref="AG138:AG147" si="664">AC138*AD138</f>
        <v>297.83999999999997</v>
      </c>
      <c r="AH138" s="156"/>
      <c r="AI138" s="4">
        <v>0</v>
      </c>
      <c r="AJ138" s="4"/>
      <c r="AK138" s="4">
        <f t="shared" ref="AK138:AK144" si="665">AI138*AH138</f>
        <v>0</v>
      </c>
      <c r="AL138" s="4"/>
      <c r="AM138" s="4">
        <v>0</v>
      </c>
      <c r="AN138" s="6">
        <f t="shared" ref="AN138:AN147" si="666">AH138*AJ138</f>
        <v>0</v>
      </c>
      <c r="AO138" s="12">
        <v>0</v>
      </c>
      <c r="AP138" s="4">
        <v>0</v>
      </c>
      <c r="AQ138" s="4">
        <f>AP138*1.193</f>
        <v>0</v>
      </c>
      <c r="AR138" s="6">
        <f t="shared" ref="AR138:AR147" si="667">AQ138*1.1</f>
        <v>0</v>
      </c>
      <c r="AS138" s="7">
        <f t="shared" ref="AS138:AS147" si="668">AO138*AQ138</f>
        <v>0</v>
      </c>
      <c r="AT138" s="156">
        <v>15</v>
      </c>
      <c r="AU138" s="4">
        <v>1.62</v>
      </c>
      <c r="AV138" s="4">
        <v>4.71</v>
      </c>
      <c r="AW138" s="4">
        <f t="shared" ref="AW138:AW147" si="669">AU138*AT138</f>
        <v>24.3</v>
      </c>
      <c r="AX138" s="6">
        <f t="shared" ref="AX138:AX147" si="670">AV138*AT138</f>
        <v>70.650000000000006</v>
      </c>
      <c r="AY138" s="165">
        <v>65</v>
      </c>
      <c r="AZ138" s="4">
        <v>1.1200000000000001</v>
      </c>
      <c r="BA138" s="4">
        <v>68.900000000000006</v>
      </c>
      <c r="BB138" s="4">
        <v>84.8</v>
      </c>
      <c r="BC138" s="4">
        <v>96.8</v>
      </c>
      <c r="BD138" s="4">
        <v>121</v>
      </c>
      <c r="BE138" s="4">
        <f>2.09*115/100</f>
        <v>2.4034999999999997</v>
      </c>
      <c r="BF138" s="4">
        <f t="shared" ref="BF138:BF147" si="671">AZ138*AY138</f>
        <v>72.800000000000011</v>
      </c>
      <c r="BG138" s="6">
        <f t="shared" ref="BG138:BG147" si="672">BE138*1.1</f>
        <v>2.64385</v>
      </c>
      <c r="BH138" s="7">
        <f t="shared" ref="BH138:BH147" si="673">BE138*AY138</f>
        <v>156.22749999999999</v>
      </c>
      <c r="BI138" s="27"/>
      <c r="BJ138" s="28"/>
      <c r="BK138" s="29"/>
      <c r="BL138" s="30"/>
      <c r="BM138" s="31"/>
      <c r="BN138" s="28"/>
      <c r="BO138" s="29"/>
      <c r="BP138" s="30"/>
      <c r="BQ138" s="31"/>
      <c r="BR138" s="28"/>
      <c r="BS138" s="29"/>
      <c r="BT138" s="30"/>
      <c r="BU138" s="31"/>
      <c r="BV138" s="28"/>
      <c r="BW138" s="29"/>
      <c r="BX138" s="30"/>
      <c r="BY138" s="31"/>
      <c r="BZ138" s="28"/>
      <c r="CA138" s="29"/>
      <c r="CB138" s="30"/>
      <c r="CD138" s="33">
        <f t="shared" ref="CD138:CD147" si="674">(AS138*5)</f>
        <v>0</v>
      </c>
      <c r="CE138" s="17">
        <f t="shared" ref="CE138:CE147" si="675">AS138*4</f>
        <v>0</v>
      </c>
      <c r="CF138" s="17">
        <f t="shared" ref="CF138:CF147" si="676">AS138*3</f>
        <v>0</v>
      </c>
      <c r="CG138" s="17">
        <f t="shared" ref="CG138:CG147" si="677">AS138*2</f>
        <v>0</v>
      </c>
      <c r="CH138" s="17">
        <f t="shared" ref="CH138:CH147" si="678">AS138</f>
        <v>0</v>
      </c>
      <c r="CJ138" s="17">
        <f t="shared" ref="CJ138:CJ147" si="679">CD138/5/18</f>
        <v>0</v>
      </c>
      <c r="CK138" s="17">
        <f t="shared" ref="CK138:CK147" si="680">CE138/4/19</f>
        <v>0</v>
      </c>
      <c r="CL138" s="17">
        <f t="shared" ref="CL138:CL147" si="681">CF138/3/20</f>
        <v>0</v>
      </c>
      <c r="CM138" s="17">
        <f t="shared" ref="CM138:CM147" si="682">CG138/2/21</f>
        <v>0</v>
      </c>
      <c r="CN138" s="17">
        <f t="shared" ref="CN138:CN147" si="683">CH138/1/33</f>
        <v>0</v>
      </c>
      <c r="CO138" s="17" t="e">
        <f>#REF!+AG138+AX138+AN138+BH138+#REF!+DP138</f>
        <v>#REF!</v>
      </c>
      <c r="CP138" s="17" t="e">
        <f>CO138*1.258</f>
        <v>#REF!</v>
      </c>
      <c r="CQ138" s="17">
        <f t="shared" ref="CQ138:CQ201" si="684">AB138+AG138+AN138+AS138+AX138+(AY138*BE138)</f>
        <v>598.36749999999995</v>
      </c>
      <c r="CR138" s="17">
        <f t="shared" ref="CR138:CR201" si="685">AB138+AG138+AN138+AS138+AX138+(BA138*BE138)</f>
        <v>607.74114999999995</v>
      </c>
      <c r="CS138" s="17">
        <f t="shared" ref="CS138:CS201" si="686">AB138+AG138+AN138+AS138+AX138+(BB138*BE138)</f>
        <v>645.95679999999993</v>
      </c>
      <c r="CT138" s="17">
        <f t="shared" ref="CT138:CT201" si="687">AB138+AG138+AN138+AS138+AX138+ (BC138*BE138)</f>
        <v>674.79879999999991</v>
      </c>
      <c r="CU138" s="17">
        <f t="shared" ref="CU138:CU201" si="688">AG138+AS138+AX138+(BD138*BE138)+AB138+AN138</f>
        <v>732.96349999999995</v>
      </c>
      <c r="CV138" s="17">
        <f t="shared" ref="CV138:CV147" si="689">CU138*DQ138/100</f>
        <v>861.96507599999995</v>
      </c>
      <c r="CW138" s="17">
        <f t="shared" ref="CW138:CW201" si="690">W138*X138</f>
        <v>40.262</v>
      </c>
      <c r="CX138" s="17">
        <f t="shared" ref="CX138:CX147" si="691">O138*P138</f>
        <v>26.395043999999999</v>
      </c>
      <c r="CY138" s="33"/>
      <c r="CZ138" s="33"/>
      <c r="DA138" s="17"/>
      <c r="DB138" s="17"/>
      <c r="DC138" s="17"/>
      <c r="DD138" s="15">
        <f t="shared" ref="DD138:DD147" si="692">(CU138/18+CW138)*1.15</f>
        <v>93.129523611111111</v>
      </c>
      <c r="DE138" s="15">
        <f t="shared" ref="DE138:DE147" si="693">(CU138/19+CW138)*1.15</f>
        <v>90.664880263157897</v>
      </c>
      <c r="DF138" s="15">
        <f t="shared" ref="DF138:DF147" si="694">(CU138/20+CW138) *1.15</f>
        <v>88.44670124999999</v>
      </c>
      <c r="DG138" s="15">
        <f t="shared" ref="DG138:DG147" si="695">(CU138/21+CW138)*1.15</f>
        <v>86.439777380952364</v>
      </c>
      <c r="DH138" s="15">
        <f t="shared" ref="DH138:DH147" si="696">(CU138/33+CW138) *1.15</f>
        <v>71.843967424242422</v>
      </c>
      <c r="DI138" s="15"/>
      <c r="DJ138" s="15"/>
      <c r="DK138" s="15"/>
      <c r="DL138" s="15"/>
      <c r="DM138" s="15"/>
      <c r="DO138" s="17"/>
      <c r="DP138" s="17">
        <v>3.2</v>
      </c>
      <c r="DQ138" s="32">
        <v>117.6</v>
      </c>
      <c r="DR138" s="32">
        <f t="shared" ref="DR138:DR147" si="697">DD138*DP138</f>
        <v>298.01447555555558</v>
      </c>
      <c r="DS138" s="32">
        <f t="shared" ref="DS138:DS147" si="698">DE138*DP138</f>
        <v>290.12761684210528</v>
      </c>
      <c r="DT138" s="32">
        <f t="shared" ref="DT138:DT147" si="699">DF138*DP138</f>
        <v>283.02944399999996</v>
      </c>
      <c r="DU138" s="32">
        <f t="shared" ref="DU138:DU147" si="700">DG138*DP138</f>
        <v>276.60728761904755</v>
      </c>
      <c r="DV138" s="32">
        <f t="shared" ref="DV138:DV147" si="701">DH138*DP138</f>
        <v>229.90069575757576</v>
      </c>
      <c r="DW138" s="32">
        <v>139</v>
      </c>
      <c r="DX138" s="32">
        <f t="shared" ref="DX138:DX147" si="702">DD138*DW138</f>
        <v>12945.003781944444</v>
      </c>
      <c r="DY138" s="32">
        <f t="shared" ref="DY138:DY147" si="703">DE138*DW138</f>
        <v>12602.418356578948</v>
      </c>
      <c r="DZ138" s="32">
        <f t="shared" ref="DZ138:DZ147" si="704">DF138*DW138</f>
        <v>12294.091473749999</v>
      </c>
      <c r="EA138" s="32">
        <f t="shared" ref="EA138:EA147" si="705">DG138*DW138</f>
        <v>12015.129055952379</v>
      </c>
      <c r="EB138" s="32">
        <f t="shared" ref="EB138:EB147" si="706">DH138*DW138</f>
        <v>9986.3114719696969</v>
      </c>
      <c r="ED138" s="15">
        <f t="shared" ref="ED138:ED147" si="707">DD138*18</f>
        <v>1676.3314250000001</v>
      </c>
      <c r="EE138" s="15">
        <f t="shared" ref="EE138:EE147" si="708">DE138*19</f>
        <v>1722.6327249999999</v>
      </c>
      <c r="EF138" s="15">
        <f t="shared" ref="EF138:EF147" si="709">DF138*20</f>
        <v>1768.9340249999998</v>
      </c>
      <c r="EG138" s="15">
        <f t="shared" ref="EG138:EG147" si="710">DG138*21</f>
        <v>1815.2353249999996</v>
      </c>
      <c r="EH138" s="15">
        <f t="shared" ref="EH138:EH147" si="711">DH138*33</f>
        <v>2370.8509249999997</v>
      </c>
      <c r="EI138" s="34"/>
      <c r="EJ138" s="35">
        <f t="shared" ref="EJ138:EJ147" si="712">EQ138*DW138</f>
        <v>9841.4982708333318</v>
      </c>
      <c r="EK138" s="35">
        <f t="shared" ref="EK138:EK147" si="713">ER138*DW138</f>
        <v>8022.1781547619039</v>
      </c>
      <c r="EL138" s="35"/>
      <c r="EM138" s="35"/>
      <c r="EN138" s="15">
        <f t="shared" ref="EN138:EN201" si="714">(CQ138/18+CW138)</f>
        <v>73.504638888888877</v>
      </c>
      <c r="EO138" s="15">
        <f t="shared" si="402"/>
        <v>78.839026315789482</v>
      </c>
      <c r="EP138" s="15">
        <f t="shared" si="403"/>
        <v>76.910174999999995</v>
      </c>
      <c r="EQ138" s="15">
        <f t="shared" si="404"/>
        <v>70.802145833333327</v>
      </c>
      <c r="ER138" s="15">
        <f t="shared" ref="ER138:ER201" si="715">(CU138/42+CW138)</f>
        <v>57.713511904761901</v>
      </c>
      <c r="ES138" s="15"/>
      <c r="ET138" s="15">
        <f t="shared" si="405"/>
        <v>1323.0834999999997</v>
      </c>
      <c r="EU138" s="15">
        <f t="shared" si="406"/>
        <v>1497.9415000000001</v>
      </c>
      <c r="EV138" s="15">
        <f t="shared" si="407"/>
        <v>1538.2034999999998</v>
      </c>
      <c r="EW138" s="15">
        <f t="shared" ref="EW138:EW147" si="716">EQ138*24</f>
        <v>1699.2514999999999</v>
      </c>
      <c r="EX138" s="15">
        <f t="shared" ref="EX138:EX147" si="717">ER138*42</f>
        <v>2423.9674999999997</v>
      </c>
      <c r="EY138" s="17">
        <f t="shared" ref="EY138:EY201" si="718">(CQ138/18 +CW138)*18</f>
        <v>1323.0834999999997</v>
      </c>
      <c r="EZ138" s="17">
        <f t="shared" ref="EZ138:EZ201" si="719">(CR138+CW138*19)</f>
        <v>1372.7191499999999</v>
      </c>
      <c r="FA138" s="17">
        <f t="shared" ref="FA138:FA201" si="720">(CS138+CW138*20)</f>
        <v>1451.1967999999999</v>
      </c>
      <c r="FB138" s="17">
        <f t="shared" ref="FB138:FB201" si="721">(CT138+CW138*24)</f>
        <v>1641.0868</v>
      </c>
      <c r="FC138" s="17">
        <f t="shared" ref="FC138:FC201" si="722">(CU138+CW138*42)</f>
        <v>2423.9674999999997</v>
      </c>
      <c r="FE138" s="17"/>
      <c r="FF138" s="17"/>
      <c r="FG138" s="17"/>
      <c r="FH138" s="17"/>
      <c r="FI138" s="17"/>
    </row>
    <row r="139" spans="1:165" ht="13.5" thickBot="1">
      <c r="A139" s="48">
        <v>2</v>
      </c>
      <c r="B139" s="19" t="s">
        <v>380</v>
      </c>
      <c r="C139" s="23">
        <v>18</v>
      </c>
      <c r="D139" s="24">
        <v>19</v>
      </c>
      <c r="E139" s="24">
        <v>20</v>
      </c>
      <c r="F139" s="24">
        <v>21</v>
      </c>
      <c r="G139" s="25">
        <v>33</v>
      </c>
      <c r="H139" s="26"/>
      <c r="I139" s="26">
        <f t="shared" si="642"/>
        <v>0</v>
      </c>
      <c r="J139" s="4">
        <f t="shared" si="650"/>
        <v>0</v>
      </c>
      <c r="K139" s="4">
        <f t="shared" si="651"/>
        <v>0</v>
      </c>
      <c r="L139" s="4">
        <f t="shared" si="652"/>
        <v>0</v>
      </c>
      <c r="M139" s="4">
        <f t="shared" si="653"/>
        <v>0</v>
      </c>
      <c r="N139" s="6">
        <f t="shared" si="654"/>
        <v>0</v>
      </c>
      <c r="O139" s="12">
        <v>0</v>
      </c>
      <c r="P139" s="4">
        <f>O139*1</f>
        <v>0</v>
      </c>
      <c r="Q139" s="4">
        <f t="shared" si="655"/>
        <v>0</v>
      </c>
      <c r="R139" s="4">
        <f t="shared" si="656"/>
        <v>0</v>
      </c>
      <c r="S139" s="4">
        <f t="shared" si="657"/>
        <v>0</v>
      </c>
      <c r="T139" s="4">
        <f t="shared" si="658"/>
        <v>0</v>
      </c>
      <c r="U139" s="4">
        <f t="shared" si="659"/>
        <v>0</v>
      </c>
      <c r="V139" s="7">
        <f t="shared" si="660"/>
        <v>0</v>
      </c>
      <c r="W139" s="156">
        <v>8.1999999999999993</v>
      </c>
      <c r="X139" s="4">
        <v>4.91</v>
      </c>
      <c r="Y139" s="4">
        <f t="shared" si="661"/>
        <v>40.262</v>
      </c>
      <c r="Z139" s="156">
        <v>15</v>
      </c>
      <c r="AA139" s="4">
        <v>4.91</v>
      </c>
      <c r="AB139" s="157">
        <f t="shared" si="662"/>
        <v>73.650000000000006</v>
      </c>
      <c r="AC139" s="12">
        <v>7.3</v>
      </c>
      <c r="AD139" s="4">
        <v>34.81</v>
      </c>
      <c r="AE139" s="4" t="e">
        <f>#REF!*AC139</f>
        <v>#REF!</v>
      </c>
      <c r="AF139" s="6">
        <f t="shared" si="663"/>
        <v>40.031500000000001</v>
      </c>
      <c r="AG139" s="7">
        <f t="shared" si="664"/>
        <v>254.113</v>
      </c>
      <c r="AH139" s="156"/>
      <c r="AI139" s="4">
        <v>0</v>
      </c>
      <c r="AJ139" s="4"/>
      <c r="AK139" s="4">
        <f t="shared" si="665"/>
        <v>0</v>
      </c>
      <c r="AL139" s="4"/>
      <c r="AM139" s="4">
        <v>35</v>
      </c>
      <c r="AN139" s="6">
        <f t="shared" si="666"/>
        <v>0</v>
      </c>
      <c r="AO139" s="154">
        <v>6.3E-2</v>
      </c>
      <c r="AP139" s="4">
        <v>118.31</v>
      </c>
      <c r="AQ139" s="4">
        <v>203.97</v>
      </c>
      <c r="AR139" s="6">
        <f t="shared" si="667"/>
        <v>224.36700000000002</v>
      </c>
      <c r="AS139" s="7">
        <f t="shared" si="668"/>
        <v>12.850110000000001</v>
      </c>
      <c r="AT139" s="156">
        <v>15</v>
      </c>
      <c r="AU139" s="4">
        <v>1.62</v>
      </c>
      <c r="AV139" s="4">
        <v>4.71</v>
      </c>
      <c r="AW139" s="4">
        <f t="shared" si="669"/>
        <v>24.3</v>
      </c>
      <c r="AX139" s="6">
        <f t="shared" si="670"/>
        <v>70.650000000000006</v>
      </c>
      <c r="AY139" s="165">
        <v>65</v>
      </c>
      <c r="AZ139" s="4">
        <v>1.1200000000000001</v>
      </c>
      <c r="BA139" s="4">
        <v>68.900000000000006</v>
      </c>
      <c r="BB139" s="4">
        <v>74.900000000000006</v>
      </c>
      <c r="BC139" s="4">
        <v>96.8</v>
      </c>
      <c r="BD139" s="4">
        <v>121</v>
      </c>
      <c r="BE139" s="4">
        <f>2.09*115/100</f>
        <v>2.4034999999999997</v>
      </c>
      <c r="BF139" s="4">
        <f t="shared" si="671"/>
        <v>72.800000000000011</v>
      </c>
      <c r="BG139" s="6">
        <f t="shared" si="672"/>
        <v>2.64385</v>
      </c>
      <c r="BH139" s="7">
        <f t="shared" si="673"/>
        <v>156.22749999999999</v>
      </c>
      <c r="BI139" s="27"/>
      <c r="BJ139" s="28"/>
      <c r="BK139" s="29"/>
      <c r="BL139" s="30"/>
      <c r="BM139" s="31"/>
      <c r="BN139" s="28"/>
      <c r="BO139" s="29"/>
      <c r="BP139" s="30"/>
      <c r="BQ139" s="31"/>
      <c r="BR139" s="28"/>
      <c r="BS139" s="29"/>
      <c r="BT139" s="30"/>
      <c r="BU139" s="31"/>
      <c r="BV139" s="28"/>
      <c r="BW139" s="29"/>
      <c r="BX139" s="30"/>
      <c r="BY139" s="31"/>
      <c r="BZ139" s="28"/>
      <c r="CA139" s="29"/>
      <c r="CB139" s="30"/>
      <c r="CD139" s="33">
        <f t="shared" si="674"/>
        <v>64.250550000000004</v>
      </c>
      <c r="CE139" s="17">
        <f t="shared" si="675"/>
        <v>51.400440000000003</v>
      </c>
      <c r="CF139" s="17">
        <f t="shared" si="676"/>
        <v>38.550330000000002</v>
      </c>
      <c r="CG139" s="17">
        <f t="shared" si="677"/>
        <v>25.700220000000002</v>
      </c>
      <c r="CH139" s="17">
        <f t="shared" si="678"/>
        <v>12.850110000000001</v>
      </c>
      <c r="CJ139" s="17">
        <f t="shared" si="679"/>
        <v>0.71389500000000006</v>
      </c>
      <c r="CK139" s="17">
        <f t="shared" si="680"/>
        <v>0.67632157894736844</v>
      </c>
      <c r="CL139" s="17">
        <f t="shared" si="681"/>
        <v>0.64250550000000006</v>
      </c>
      <c r="CM139" s="17">
        <f t="shared" si="682"/>
        <v>0.61191000000000006</v>
      </c>
      <c r="CN139" s="17">
        <f t="shared" si="683"/>
        <v>0.38939727272727276</v>
      </c>
      <c r="CO139" s="17" t="e">
        <f>#REF!+AG139+AX139+AN139+BH139+#REF!+DP139</f>
        <v>#REF!</v>
      </c>
      <c r="CP139" s="17" t="e">
        <f>CO139*1.22</f>
        <v>#REF!</v>
      </c>
      <c r="CQ139" s="17">
        <f t="shared" si="684"/>
        <v>567.49060999999995</v>
      </c>
      <c r="CR139" s="17">
        <f t="shared" si="685"/>
        <v>576.86425999999994</v>
      </c>
      <c r="CS139" s="17">
        <f t="shared" si="686"/>
        <v>591.28525999999999</v>
      </c>
      <c r="CT139" s="17">
        <f t="shared" si="687"/>
        <v>643.92190999999991</v>
      </c>
      <c r="CU139" s="17">
        <f t="shared" si="688"/>
        <v>702.08660999999995</v>
      </c>
      <c r="CV139" s="17">
        <f t="shared" si="689"/>
        <v>825.65385335999997</v>
      </c>
      <c r="CW139" s="17">
        <f t="shared" si="690"/>
        <v>40.262</v>
      </c>
      <c r="CX139" s="17">
        <f t="shared" si="691"/>
        <v>0</v>
      </c>
      <c r="CY139" s="33"/>
      <c r="CZ139" s="33"/>
      <c r="DA139" s="17"/>
      <c r="DB139" s="17"/>
      <c r="DC139" s="17"/>
      <c r="DD139" s="15">
        <f t="shared" si="692"/>
        <v>91.156833416666643</v>
      </c>
      <c r="DE139" s="15">
        <f t="shared" si="693"/>
        <v>88.796015868421037</v>
      </c>
      <c r="DF139" s="15">
        <f t="shared" si="694"/>
        <v>86.671280074999999</v>
      </c>
      <c r="DG139" s="15">
        <f t="shared" si="695"/>
        <v>84.748900071428565</v>
      </c>
      <c r="DH139" s="15">
        <f t="shared" si="696"/>
        <v>70.767954590909085</v>
      </c>
      <c r="DI139" s="15"/>
      <c r="DJ139" s="15"/>
      <c r="DK139" s="15"/>
      <c r="DL139" s="15"/>
      <c r="DM139" s="15"/>
      <c r="DO139" s="17"/>
      <c r="DP139" s="17">
        <v>10</v>
      </c>
      <c r="DQ139" s="32">
        <v>117.6</v>
      </c>
      <c r="DR139" s="32">
        <f t="shared" si="697"/>
        <v>911.56833416666643</v>
      </c>
      <c r="DS139" s="32">
        <f t="shared" si="698"/>
        <v>887.96015868421034</v>
      </c>
      <c r="DT139" s="32">
        <f t="shared" si="699"/>
        <v>866.71280075000004</v>
      </c>
      <c r="DU139" s="32">
        <f t="shared" si="700"/>
        <v>847.48900071428568</v>
      </c>
      <c r="DV139" s="32">
        <f t="shared" si="701"/>
        <v>707.67954590909085</v>
      </c>
      <c r="DW139" s="32">
        <v>284</v>
      </c>
      <c r="DX139" s="32">
        <f t="shared" si="702"/>
        <v>25888.540690333328</v>
      </c>
      <c r="DY139" s="32">
        <f t="shared" si="703"/>
        <v>25218.068506631575</v>
      </c>
      <c r="DZ139" s="32">
        <f t="shared" si="704"/>
        <v>24614.6435413</v>
      </c>
      <c r="EA139" s="32">
        <f t="shared" si="705"/>
        <v>24068.687620285713</v>
      </c>
      <c r="EB139" s="32">
        <f t="shared" si="706"/>
        <v>20098.099103818182</v>
      </c>
      <c r="ED139" s="15">
        <f t="shared" si="707"/>
        <v>1640.8230014999995</v>
      </c>
      <c r="EE139" s="15">
        <f t="shared" si="708"/>
        <v>1687.1243014999998</v>
      </c>
      <c r="EF139" s="15">
        <f t="shared" si="709"/>
        <v>1733.4256015000001</v>
      </c>
      <c r="EG139" s="15">
        <f t="shared" si="710"/>
        <v>1779.7269014999999</v>
      </c>
      <c r="EH139" s="15">
        <f t="shared" si="711"/>
        <v>2335.3425014999998</v>
      </c>
      <c r="EI139" s="34"/>
      <c r="EJ139" s="35">
        <f t="shared" si="712"/>
        <v>19742.432884999998</v>
      </c>
      <c r="EK139" s="35">
        <f t="shared" si="713"/>
        <v>16181.850791428571</v>
      </c>
      <c r="EL139" s="35"/>
      <c r="EM139" s="35"/>
      <c r="EN139" s="15">
        <f t="shared" si="714"/>
        <v>71.789256111111115</v>
      </c>
      <c r="EO139" s="15">
        <f t="shared" ref="EO139:EO202" si="723">(CU139/19 +CW139)</f>
        <v>77.213926842105252</v>
      </c>
      <c r="EP139" s="15">
        <f t="shared" ref="EP139:EP202" si="724">(CU139/20 +CW139)</f>
        <v>75.366330500000004</v>
      </c>
      <c r="EQ139" s="15">
        <f t="shared" ref="EQ139:EQ202" si="725">(CU139/24+CW139)</f>
        <v>69.515608749999998</v>
      </c>
      <c r="ER139" s="15">
        <f t="shared" si="715"/>
        <v>56.978347857142857</v>
      </c>
      <c r="ES139" s="15"/>
      <c r="ET139" s="15">
        <f t="shared" ref="ET139:ET202" si="726">EN139*18</f>
        <v>1292.2066100000002</v>
      </c>
      <c r="EU139" s="15">
        <f t="shared" ref="EU139:EU202" si="727">EO139*19</f>
        <v>1467.0646099999999</v>
      </c>
      <c r="EV139" s="15">
        <f t="shared" ref="EV139:EV202" si="728">EP139*20</f>
        <v>1507.3266100000001</v>
      </c>
      <c r="EW139" s="15">
        <f t="shared" si="716"/>
        <v>1668.3746099999998</v>
      </c>
      <c r="EX139" s="15">
        <f t="shared" si="717"/>
        <v>2393.0906100000002</v>
      </c>
      <c r="EY139" s="17">
        <f t="shared" si="718"/>
        <v>1292.2066100000002</v>
      </c>
      <c r="EZ139" s="17">
        <f t="shared" si="719"/>
        <v>1341.8422599999999</v>
      </c>
      <c r="FA139" s="17">
        <f t="shared" si="720"/>
        <v>1396.5252599999999</v>
      </c>
      <c r="FB139" s="17">
        <f t="shared" si="721"/>
        <v>1610.20991</v>
      </c>
      <c r="FC139" s="17">
        <f t="shared" si="722"/>
        <v>2393.0906099999997</v>
      </c>
      <c r="FE139" s="17"/>
      <c r="FF139" s="17"/>
      <c r="FG139" s="17"/>
      <c r="FH139" s="17"/>
      <c r="FI139" s="17"/>
    </row>
    <row r="140" spans="1:165" ht="13.5" thickBot="1">
      <c r="A140" s="48">
        <v>3</v>
      </c>
      <c r="B140" s="19" t="s">
        <v>143</v>
      </c>
      <c r="C140" s="23">
        <v>18</v>
      </c>
      <c r="D140" s="24">
        <v>19</v>
      </c>
      <c r="E140" s="24">
        <v>20</v>
      </c>
      <c r="F140" s="24">
        <v>21</v>
      </c>
      <c r="G140" s="25">
        <v>33</v>
      </c>
      <c r="H140" s="26"/>
      <c r="I140" s="26">
        <f t="shared" si="642"/>
        <v>0</v>
      </c>
      <c r="J140" s="4">
        <f t="shared" si="650"/>
        <v>0</v>
      </c>
      <c r="K140" s="4">
        <f t="shared" si="651"/>
        <v>0</v>
      </c>
      <c r="L140" s="4">
        <f t="shared" si="652"/>
        <v>0</v>
      </c>
      <c r="M140" s="4">
        <f t="shared" si="653"/>
        <v>0</v>
      </c>
      <c r="N140" s="6">
        <f t="shared" si="654"/>
        <v>0</v>
      </c>
      <c r="O140" s="154">
        <v>1.5599999999999999E-2</v>
      </c>
      <c r="P140" s="4">
        <v>1691.99</v>
      </c>
      <c r="Q140" s="4">
        <f t="shared" si="655"/>
        <v>1928.8685999999998</v>
      </c>
      <c r="R140" s="4">
        <f t="shared" si="656"/>
        <v>475.11079199999995</v>
      </c>
      <c r="S140" s="4">
        <f t="shared" si="657"/>
        <v>501.50583599999999</v>
      </c>
      <c r="T140" s="4">
        <f t="shared" si="658"/>
        <v>527.90087999999992</v>
      </c>
      <c r="U140" s="4">
        <f t="shared" si="659"/>
        <v>554.29592400000001</v>
      </c>
      <c r="V140" s="7">
        <f t="shared" si="660"/>
        <v>871.03645199999994</v>
      </c>
      <c r="W140" s="156">
        <v>8.1999999999999993</v>
      </c>
      <c r="X140" s="4">
        <v>4.91</v>
      </c>
      <c r="Y140" s="4">
        <f t="shared" si="661"/>
        <v>40.262</v>
      </c>
      <c r="Z140" s="156">
        <v>15</v>
      </c>
      <c r="AA140" s="4">
        <v>4.91</v>
      </c>
      <c r="AB140" s="157">
        <f t="shared" si="662"/>
        <v>73.650000000000006</v>
      </c>
      <c r="AC140" s="12">
        <v>7.3</v>
      </c>
      <c r="AD140" s="4">
        <v>34.81</v>
      </c>
      <c r="AE140" s="4" t="e">
        <f>#REF!*AC140</f>
        <v>#REF!</v>
      </c>
      <c r="AF140" s="6">
        <f t="shared" si="663"/>
        <v>40.031500000000001</v>
      </c>
      <c r="AG140" s="7">
        <f t="shared" si="664"/>
        <v>254.113</v>
      </c>
      <c r="AH140" s="156"/>
      <c r="AI140" s="4"/>
      <c r="AJ140" s="4"/>
      <c r="AK140" s="4">
        <f t="shared" si="665"/>
        <v>0</v>
      </c>
      <c r="AL140" s="4"/>
      <c r="AM140" s="4">
        <v>0</v>
      </c>
      <c r="AN140" s="6">
        <f t="shared" si="666"/>
        <v>0</v>
      </c>
      <c r="AO140" s="154">
        <v>0.13830000000000001</v>
      </c>
      <c r="AP140" s="4">
        <v>118.31</v>
      </c>
      <c r="AQ140" s="4">
        <v>89.09</v>
      </c>
      <c r="AR140" s="6">
        <f t="shared" si="667"/>
        <v>97.999000000000009</v>
      </c>
      <c r="AS140" s="7">
        <f t="shared" si="668"/>
        <v>12.321147000000002</v>
      </c>
      <c r="AT140" s="156">
        <v>15</v>
      </c>
      <c r="AU140" s="4">
        <v>1.62</v>
      </c>
      <c r="AV140" s="4">
        <v>4.71</v>
      </c>
      <c r="AW140" s="4">
        <f t="shared" si="669"/>
        <v>24.3</v>
      </c>
      <c r="AX140" s="6">
        <f t="shared" si="670"/>
        <v>70.650000000000006</v>
      </c>
      <c r="AY140" s="165">
        <v>65</v>
      </c>
      <c r="AZ140" s="4">
        <v>1.1200000000000001</v>
      </c>
      <c r="BA140" s="4">
        <v>68.900000000000006</v>
      </c>
      <c r="BB140" s="4">
        <v>84.8</v>
      </c>
      <c r="BC140" s="4">
        <v>96.8</v>
      </c>
      <c r="BD140" s="4">
        <v>121</v>
      </c>
      <c r="BE140" s="4">
        <f>2.09*115/100</f>
        <v>2.4034999999999997</v>
      </c>
      <c r="BF140" s="4">
        <f t="shared" si="671"/>
        <v>72.800000000000011</v>
      </c>
      <c r="BG140" s="6">
        <f t="shared" si="672"/>
        <v>2.64385</v>
      </c>
      <c r="BH140" s="7">
        <f t="shared" si="673"/>
        <v>156.22749999999999</v>
      </c>
      <c r="BI140" s="27"/>
      <c r="BJ140" s="28"/>
      <c r="BK140" s="29"/>
      <c r="BL140" s="30"/>
      <c r="BM140" s="31"/>
      <c r="BN140" s="28"/>
      <c r="BO140" s="29"/>
      <c r="BP140" s="30"/>
      <c r="BQ140" s="31"/>
      <c r="BR140" s="28"/>
      <c r="BS140" s="29"/>
      <c r="BT140" s="30"/>
      <c r="BU140" s="31"/>
      <c r="BV140" s="28"/>
      <c r="BW140" s="29"/>
      <c r="BX140" s="30"/>
      <c r="BY140" s="31"/>
      <c r="BZ140" s="28"/>
      <c r="CA140" s="29"/>
      <c r="CB140" s="30"/>
      <c r="CD140" s="33">
        <f t="shared" si="674"/>
        <v>61.60573500000001</v>
      </c>
      <c r="CE140" s="17">
        <f t="shared" si="675"/>
        <v>49.284588000000007</v>
      </c>
      <c r="CF140" s="17">
        <f t="shared" si="676"/>
        <v>36.963441000000003</v>
      </c>
      <c r="CG140" s="17">
        <f t="shared" si="677"/>
        <v>24.642294000000003</v>
      </c>
      <c r="CH140" s="17">
        <f t="shared" si="678"/>
        <v>12.321147000000002</v>
      </c>
      <c r="CJ140" s="17">
        <f t="shared" si="679"/>
        <v>0.68450816666666681</v>
      </c>
      <c r="CK140" s="17">
        <f t="shared" si="680"/>
        <v>0.64848142105263162</v>
      </c>
      <c r="CL140" s="17">
        <f t="shared" si="681"/>
        <v>0.61605735000000006</v>
      </c>
      <c r="CM140" s="17">
        <f t="shared" si="682"/>
        <v>0.58672128571428583</v>
      </c>
      <c r="CN140" s="17">
        <f t="shared" si="683"/>
        <v>0.37336809090909095</v>
      </c>
      <c r="CO140" s="17" t="e">
        <f>#REF!+AG140+AX140+AN140+BH140+#REF!+DP140</f>
        <v>#REF!</v>
      </c>
      <c r="CP140" s="17" t="e">
        <f>CO140*1.26</f>
        <v>#REF!</v>
      </c>
      <c r="CQ140" s="17">
        <f t="shared" si="684"/>
        <v>566.96164699999997</v>
      </c>
      <c r="CR140" s="17">
        <f t="shared" si="685"/>
        <v>576.33529699999997</v>
      </c>
      <c r="CS140" s="17">
        <f t="shared" si="686"/>
        <v>614.55094699999995</v>
      </c>
      <c r="CT140" s="17">
        <f t="shared" si="687"/>
        <v>643.39294699999994</v>
      </c>
      <c r="CU140" s="17">
        <f t="shared" si="688"/>
        <v>701.55764699999997</v>
      </c>
      <c r="CV140" s="17">
        <f t="shared" si="689"/>
        <v>826.4349081659999</v>
      </c>
      <c r="CW140" s="17">
        <f t="shared" si="690"/>
        <v>40.262</v>
      </c>
      <c r="CX140" s="17">
        <f t="shared" si="691"/>
        <v>26.395043999999999</v>
      </c>
      <c r="CY140" s="33"/>
      <c r="CZ140" s="33"/>
      <c r="DA140" s="17"/>
      <c r="DB140" s="17"/>
      <c r="DC140" s="17"/>
      <c r="DD140" s="15">
        <f t="shared" si="692"/>
        <v>91.123038558333334</v>
      </c>
      <c r="DE140" s="15">
        <f t="shared" si="693"/>
        <v>88.763999686842098</v>
      </c>
      <c r="DF140" s="15">
        <f t="shared" si="694"/>
        <v>86.640864702499982</v>
      </c>
      <c r="DG140" s="15">
        <f t="shared" si="695"/>
        <v>84.719933049999995</v>
      </c>
      <c r="DH140" s="15">
        <f t="shared" si="696"/>
        <v>70.749521031818176</v>
      </c>
      <c r="DI140" s="15"/>
      <c r="DJ140" s="15"/>
      <c r="DK140" s="15"/>
      <c r="DL140" s="15"/>
      <c r="DM140" s="15"/>
      <c r="DO140" s="17"/>
      <c r="DP140" s="17">
        <v>3.7</v>
      </c>
      <c r="DQ140" s="32">
        <v>117.8</v>
      </c>
      <c r="DR140" s="32">
        <f t="shared" si="697"/>
        <v>337.15524266583333</v>
      </c>
      <c r="DS140" s="32">
        <f t="shared" si="698"/>
        <v>328.42679884131576</v>
      </c>
      <c r="DT140" s="32">
        <f t="shared" si="699"/>
        <v>320.57119939924996</v>
      </c>
      <c r="DU140" s="32">
        <f t="shared" si="700"/>
        <v>313.463752285</v>
      </c>
      <c r="DV140" s="32">
        <f t="shared" si="701"/>
        <v>261.77322781772727</v>
      </c>
      <c r="DW140" s="32">
        <v>96</v>
      </c>
      <c r="DX140" s="32">
        <f t="shared" si="702"/>
        <v>8747.8117015999997</v>
      </c>
      <c r="DY140" s="32">
        <f t="shared" si="703"/>
        <v>8521.3439699368409</v>
      </c>
      <c r="DZ140" s="32">
        <f t="shared" si="704"/>
        <v>8317.5230114399983</v>
      </c>
      <c r="EA140" s="32">
        <f t="shared" si="705"/>
        <v>8133.113572799999</v>
      </c>
      <c r="EB140" s="32">
        <f t="shared" si="706"/>
        <v>6791.9540190545449</v>
      </c>
      <c r="ED140" s="15">
        <f t="shared" si="707"/>
        <v>1640.2146940499999</v>
      </c>
      <c r="EE140" s="15">
        <f t="shared" si="708"/>
        <v>1686.5159940499998</v>
      </c>
      <c r="EF140" s="15">
        <f t="shared" si="709"/>
        <v>1732.8172940499996</v>
      </c>
      <c r="EG140" s="15">
        <f t="shared" si="710"/>
        <v>1779.11859405</v>
      </c>
      <c r="EH140" s="15">
        <f t="shared" si="711"/>
        <v>2334.73419405</v>
      </c>
      <c r="EI140" s="34"/>
      <c r="EJ140" s="35">
        <f t="shared" si="712"/>
        <v>6671.3825879999995</v>
      </c>
      <c r="EK140" s="35">
        <f t="shared" si="713"/>
        <v>5468.7123359999996</v>
      </c>
      <c r="EL140" s="35"/>
      <c r="EM140" s="35"/>
      <c r="EN140" s="15">
        <f t="shared" si="714"/>
        <v>71.759869277777781</v>
      </c>
      <c r="EO140" s="15">
        <f t="shared" si="723"/>
        <v>77.186086684210522</v>
      </c>
      <c r="EP140" s="15">
        <f t="shared" si="724"/>
        <v>75.339882349999996</v>
      </c>
      <c r="EQ140" s="15">
        <f t="shared" si="725"/>
        <v>69.493568624999995</v>
      </c>
      <c r="ER140" s="15">
        <f t="shared" si="715"/>
        <v>56.965753499999998</v>
      </c>
      <c r="ES140" s="15"/>
      <c r="ET140" s="15">
        <f t="shared" si="726"/>
        <v>1291.677647</v>
      </c>
      <c r="EU140" s="15">
        <f t="shared" si="727"/>
        <v>1466.5356469999999</v>
      </c>
      <c r="EV140" s="15">
        <f t="shared" si="728"/>
        <v>1506.7976469999999</v>
      </c>
      <c r="EW140" s="15">
        <f t="shared" si="716"/>
        <v>1667.8456469999999</v>
      </c>
      <c r="EX140" s="15">
        <f t="shared" si="717"/>
        <v>2392.561647</v>
      </c>
      <c r="EY140" s="17">
        <f t="shared" si="718"/>
        <v>1291.677647</v>
      </c>
      <c r="EZ140" s="17">
        <f t="shared" si="719"/>
        <v>1341.3132970000001</v>
      </c>
      <c r="FA140" s="17">
        <f t="shared" si="720"/>
        <v>1419.790947</v>
      </c>
      <c r="FB140" s="17">
        <f t="shared" si="721"/>
        <v>1609.6809469999998</v>
      </c>
      <c r="FC140" s="17">
        <f t="shared" si="722"/>
        <v>2392.561647</v>
      </c>
      <c r="FE140" s="17"/>
      <c r="FF140" s="17"/>
      <c r="FG140" s="17"/>
      <c r="FH140" s="17"/>
      <c r="FI140" s="17"/>
    </row>
    <row r="141" spans="1:165" ht="13.5" thickBot="1">
      <c r="A141" s="48">
        <v>4</v>
      </c>
      <c r="B141" s="19" t="s">
        <v>379</v>
      </c>
      <c r="C141" s="23">
        <v>18</v>
      </c>
      <c r="D141" s="24">
        <v>19</v>
      </c>
      <c r="E141" s="24">
        <v>20</v>
      </c>
      <c r="F141" s="24">
        <v>21</v>
      </c>
      <c r="G141" s="25">
        <v>33</v>
      </c>
      <c r="H141" s="26"/>
      <c r="I141" s="26">
        <f t="shared" si="642"/>
        <v>0</v>
      </c>
      <c r="J141" s="4">
        <f t="shared" si="650"/>
        <v>0</v>
      </c>
      <c r="K141" s="4">
        <f t="shared" si="651"/>
        <v>0</v>
      </c>
      <c r="L141" s="4">
        <f t="shared" si="652"/>
        <v>0</v>
      </c>
      <c r="M141" s="4">
        <f t="shared" si="653"/>
        <v>0</v>
      </c>
      <c r="N141" s="6">
        <f t="shared" si="654"/>
        <v>0</v>
      </c>
      <c r="O141" s="12">
        <v>0</v>
      </c>
      <c r="P141" s="4">
        <f>O141*1</f>
        <v>0</v>
      </c>
      <c r="Q141" s="4">
        <f t="shared" si="655"/>
        <v>0</v>
      </c>
      <c r="R141" s="4">
        <f t="shared" si="656"/>
        <v>0</v>
      </c>
      <c r="S141" s="4">
        <f t="shared" si="657"/>
        <v>0</v>
      </c>
      <c r="T141" s="4">
        <f t="shared" si="658"/>
        <v>0</v>
      </c>
      <c r="U141" s="4">
        <f t="shared" si="659"/>
        <v>0</v>
      </c>
      <c r="V141" s="7">
        <f t="shared" si="660"/>
        <v>0</v>
      </c>
      <c r="W141" s="156">
        <v>8.1999999999999993</v>
      </c>
      <c r="X141" s="4">
        <v>4.91</v>
      </c>
      <c r="Y141" s="4">
        <f t="shared" si="661"/>
        <v>40.262</v>
      </c>
      <c r="Z141" s="156">
        <v>15</v>
      </c>
      <c r="AA141" s="4">
        <v>4.91</v>
      </c>
      <c r="AB141" s="157">
        <f t="shared" si="662"/>
        <v>73.650000000000006</v>
      </c>
      <c r="AC141" s="12">
        <v>7.3</v>
      </c>
      <c r="AD141" s="4">
        <v>40.799999999999997</v>
      </c>
      <c r="AE141" s="4" t="e">
        <f>#REF!*AC141</f>
        <v>#REF!</v>
      </c>
      <c r="AF141" s="6">
        <f t="shared" si="663"/>
        <v>46.919999999999995</v>
      </c>
      <c r="AG141" s="7">
        <f t="shared" si="664"/>
        <v>297.83999999999997</v>
      </c>
      <c r="AH141" s="156"/>
      <c r="AI141" s="4"/>
      <c r="AJ141" s="4"/>
      <c r="AK141" s="4">
        <f t="shared" si="665"/>
        <v>0</v>
      </c>
      <c r="AL141" s="4"/>
      <c r="AM141" s="4">
        <v>0</v>
      </c>
      <c r="AN141" s="6">
        <f t="shared" si="666"/>
        <v>0</v>
      </c>
      <c r="AO141" s="154">
        <v>0.154</v>
      </c>
      <c r="AP141" s="4">
        <v>0</v>
      </c>
      <c r="AQ141" s="4">
        <v>116.88</v>
      </c>
      <c r="AR141" s="6">
        <f t="shared" si="667"/>
        <v>128.56800000000001</v>
      </c>
      <c r="AS141" s="7">
        <f t="shared" si="668"/>
        <v>17.99952</v>
      </c>
      <c r="AT141" s="156">
        <v>15</v>
      </c>
      <c r="AU141" s="4">
        <v>1.62</v>
      </c>
      <c r="AV141" s="4">
        <v>4.71</v>
      </c>
      <c r="AW141" s="4">
        <f t="shared" si="669"/>
        <v>24.3</v>
      </c>
      <c r="AX141" s="6">
        <f t="shared" si="670"/>
        <v>70.650000000000006</v>
      </c>
      <c r="AY141" s="165">
        <v>65</v>
      </c>
      <c r="AZ141" s="4">
        <v>1.1200000000000001</v>
      </c>
      <c r="BA141" s="4">
        <v>68.900000000000006</v>
      </c>
      <c r="BB141" s="4">
        <v>74.900000000000006</v>
      </c>
      <c r="BC141" s="4">
        <v>96.8</v>
      </c>
      <c r="BD141" s="4">
        <v>121</v>
      </c>
      <c r="BE141" s="4">
        <f>2.09*115/100</f>
        <v>2.4034999999999997</v>
      </c>
      <c r="BF141" s="4">
        <f t="shared" si="671"/>
        <v>72.800000000000011</v>
      </c>
      <c r="BG141" s="6">
        <f t="shared" si="672"/>
        <v>2.64385</v>
      </c>
      <c r="BH141" s="7">
        <f t="shared" si="673"/>
        <v>156.22749999999999</v>
      </c>
      <c r="BI141" s="27"/>
      <c r="BJ141" s="28"/>
      <c r="BK141" s="29"/>
      <c r="BL141" s="30"/>
      <c r="BM141" s="31"/>
      <c r="BN141" s="28"/>
      <c r="BO141" s="29"/>
      <c r="BP141" s="30"/>
      <c r="BQ141" s="31"/>
      <c r="BR141" s="28"/>
      <c r="BS141" s="29"/>
      <c r="BT141" s="30"/>
      <c r="BU141" s="31"/>
      <c r="BV141" s="28"/>
      <c r="BW141" s="29"/>
      <c r="BX141" s="30"/>
      <c r="BY141" s="31"/>
      <c r="BZ141" s="28"/>
      <c r="CA141" s="29"/>
      <c r="CB141" s="30"/>
      <c r="CD141" s="33">
        <f t="shared" si="674"/>
        <v>89.997600000000006</v>
      </c>
      <c r="CE141" s="17">
        <f t="shared" si="675"/>
        <v>71.998080000000002</v>
      </c>
      <c r="CF141" s="17">
        <f t="shared" si="676"/>
        <v>53.998559999999998</v>
      </c>
      <c r="CG141" s="17">
        <f t="shared" si="677"/>
        <v>35.999040000000001</v>
      </c>
      <c r="CH141" s="17">
        <f t="shared" si="678"/>
        <v>17.99952</v>
      </c>
      <c r="CJ141" s="17">
        <f t="shared" si="679"/>
        <v>0.99997333333333338</v>
      </c>
      <c r="CK141" s="17">
        <f t="shared" si="680"/>
        <v>0.94734315789473689</v>
      </c>
      <c r="CL141" s="17">
        <f t="shared" si="681"/>
        <v>0.899976</v>
      </c>
      <c r="CM141" s="17">
        <f t="shared" si="682"/>
        <v>0.85711999999999999</v>
      </c>
      <c r="CN141" s="17">
        <f t="shared" si="683"/>
        <v>0.54544000000000004</v>
      </c>
      <c r="CO141" s="17" t="e">
        <f>#REF!+AG141+AX141+AN141+BH141+#REF!+DP141</f>
        <v>#REF!</v>
      </c>
      <c r="CP141" s="17" t="e">
        <f>CO141*1.258</f>
        <v>#REF!</v>
      </c>
      <c r="CQ141" s="17">
        <f t="shared" si="684"/>
        <v>616.36702000000002</v>
      </c>
      <c r="CR141" s="17">
        <f t="shared" si="685"/>
        <v>625.74067000000002</v>
      </c>
      <c r="CS141" s="17">
        <f t="shared" si="686"/>
        <v>640.16167000000007</v>
      </c>
      <c r="CT141" s="17">
        <f t="shared" si="687"/>
        <v>692.79831999999999</v>
      </c>
      <c r="CU141" s="17">
        <f t="shared" si="688"/>
        <v>750.96301999999991</v>
      </c>
      <c r="CV141" s="17">
        <f t="shared" si="689"/>
        <v>886.13636359999987</v>
      </c>
      <c r="CW141" s="17">
        <f t="shared" si="690"/>
        <v>40.262</v>
      </c>
      <c r="CX141" s="17">
        <f t="shared" si="691"/>
        <v>0</v>
      </c>
      <c r="CY141" s="33"/>
      <c r="CZ141" s="33"/>
      <c r="DA141" s="17"/>
      <c r="DB141" s="17"/>
      <c r="DC141" s="17"/>
      <c r="DD141" s="15">
        <f t="shared" si="692"/>
        <v>94.279492944444428</v>
      </c>
      <c r="DE141" s="15">
        <f t="shared" si="693"/>
        <v>91.754324894736826</v>
      </c>
      <c r="DF141" s="15">
        <f t="shared" si="694"/>
        <v>89.481673649999976</v>
      </c>
      <c r="DG141" s="15">
        <f t="shared" si="695"/>
        <v>87.425465380952375</v>
      </c>
      <c r="DH141" s="15">
        <f t="shared" si="696"/>
        <v>72.47122342424241</v>
      </c>
      <c r="DI141" s="15"/>
      <c r="DJ141" s="15"/>
      <c r="DK141" s="15"/>
      <c r="DL141" s="15"/>
      <c r="DM141" s="15"/>
      <c r="DO141" s="17"/>
      <c r="DP141" s="17">
        <v>9</v>
      </c>
      <c r="DQ141" s="32">
        <v>118</v>
      </c>
      <c r="DR141" s="32">
        <f t="shared" si="697"/>
        <v>848.51543649999985</v>
      </c>
      <c r="DS141" s="32">
        <f t="shared" si="698"/>
        <v>825.78892405263139</v>
      </c>
      <c r="DT141" s="32">
        <f t="shared" si="699"/>
        <v>805.33506284999976</v>
      </c>
      <c r="DU141" s="32">
        <f t="shared" si="700"/>
        <v>786.82918842857134</v>
      </c>
      <c r="DV141" s="32">
        <f t="shared" si="701"/>
        <v>652.24101081818173</v>
      </c>
      <c r="DW141" s="32">
        <v>660</v>
      </c>
      <c r="DX141" s="32">
        <f t="shared" si="702"/>
        <v>62224.465343333322</v>
      </c>
      <c r="DY141" s="32">
        <f t="shared" si="703"/>
        <v>60557.854430526306</v>
      </c>
      <c r="DZ141" s="32">
        <f t="shared" si="704"/>
        <v>59057.904608999983</v>
      </c>
      <c r="EA141" s="32">
        <f t="shared" si="705"/>
        <v>57700.807151428569</v>
      </c>
      <c r="EB141" s="32">
        <f t="shared" si="706"/>
        <v>47831.007459999993</v>
      </c>
      <c r="ED141" s="15">
        <f t="shared" si="707"/>
        <v>1697.0308729999997</v>
      </c>
      <c r="EE141" s="15">
        <f t="shared" si="708"/>
        <v>1743.3321729999998</v>
      </c>
      <c r="EF141" s="15">
        <f t="shared" si="709"/>
        <v>1789.6334729999994</v>
      </c>
      <c r="EG141" s="15">
        <f t="shared" si="710"/>
        <v>1835.934773</v>
      </c>
      <c r="EH141" s="15">
        <f t="shared" si="711"/>
        <v>2391.5503729999996</v>
      </c>
      <c r="EI141" s="34"/>
      <c r="EJ141" s="35">
        <f t="shared" si="712"/>
        <v>47224.403050000001</v>
      </c>
      <c r="EK141" s="35">
        <f t="shared" si="713"/>
        <v>38373.767457142858</v>
      </c>
      <c r="EL141" s="35"/>
      <c r="EM141" s="35"/>
      <c r="EN141" s="15">
        <f t="shared" si="714"/>
        <v>74.504612222222221</v>
      </c>
      <c r="EO141" s="15">
        <f t="shared" si="723"/>
        <v>79.786369473684204</v>
      </c>
      <c r="EP141" s="15">
        <f t="shared" si="724"/>
        <v>77.810150999999991</v>
      </c>
      <c r="EQ141" s="15">
        <f t="shared" si="725"/>
        <v>71.552125833333335</v>
      </c>
      <c r="ER141" s="15">
        <f t="shared" si="715"/>
        <v>58.142071904761906</v>
      </c>
      <c r="ES141" s="15"/>
      <c r="ET141" s="15">
        <f t="shared" si="726"/>
        <v>1341.08302</v>
      </c>
      <c r="EU141" s="15">
        <f t="shared" si="727"/>
        <v>1515.9410199999998</v>
      </c>
      <c r="EV141" s="15">
        <f t="shared" si="728"/>
        <v>1556.2030199999999</v>
      </c>
      <c r="EW141" s="15">
        <f t="shared" si="716"/>
        <v>1717.2510200000002</v>
      </c>
      <c r="EX141" s="15">
        <f t="shared" si="717"/>
        <v>2441.96702</v>
      </c>
      <c r="EY141" s="17">
        <f t="shared" si="718"/>
        <v>1341.08302</v>
      </c>
      <c r="EZ141" s="17">
        <f t="shared" si="719"/>
        <v>1390.7186700000002</v>
      </c>
      <c r="FA141" s="17">
        <f t="shared" si="720"/>
        <v>1445.4016700000002</v>
      </c>
      <c r="FB141" s="17">
        <f t="shared" si="721"/>
        <v>1659.0863199999999</v>
      </c>
      <c r="FC141" s="17">
        <f t="shared" si="722"/>
        <v>2441.96702</v>
      </c>
      <c r="FE141" s="17"/>
      <c r="FF141" s="17"/>
      <c r="FG141" s="17"/>
      <c r="FH141" s="17"/>
      <c r="FI141" s="17"/>
    </row>
    <row r="142" spans="1:165" ht="13.5" thickBot="1">
      <c r="A142" s="48">
        <v>5</v>
      </c>
      <c r="B142" s="19" t="s">
        <v>377</v>
      </c>
      <c r="C142" s="23">
        <v>18</v>
      </c>
      <c r="D142" s="24">
        <v>19</v>
      </c>
      <c r="E142" s="24">
        <v>20</v>
      </c>
      <c r="F142" s="24">
        <v>21</v>
      </c>
      <c r="G142" s="25">
        <v>33</v>
      </c>
      <c r="H142" s="26">
        <v>8.4700000000000006</v>
      </c>
      <c r="I142" s="26">
        <f t="shared" si="642"/>
        <v>9.3170000000000019</v>
      </c>
      <c r="J142" s="4">
        <f t="shared" si="650"/>
        <v>167.70600000000005</v>
      </c>
      <c r="K142" s="4">
        <f t="shared" si="651"/>
        <v>177.02300000000002</v>
      </c>
      <c r="L142" s="4">
        <f t="shared" si="652"/>
        <v>186.34000000000003</v>
      </c>
      <c r="M142" s="4">
        <f t="shared" si="653"/>
        <v>195.65700000000004</v>
      </c>
      <c r="N142" s="6">
        <f t="shared" si="654"/>
        <v>307.46100000000007</v>
      </c>
      <c r="O142" s="154">
        <v>1.5599999999999999E-2</v>
      </c>
      <c r="P142" s="4">
        <v>1691.99</v>
      </c>
      <c r="Q142" s="4">
        <f t="shared" si="655"/>
        <v>1928.8685999999998</v>
      </c>
      <c r="R142" s="4">
        <f t="shared" si="656"/>
        <v>475.11079199999995</v>
      </c>
      <c r="S142" s="4">
        <f t="shared" si="657"/>
        <v>501.50583599999999</v>
      </c>
      <c r="T142" s="4">
        <f t="shared" si="658"/>
        <v>527.90087999999992</v>
      </c>
      <c r="U142" s="4">
        <f t="shared" si="659"/>
        <v>554.29592400000001</v>
      </c>
      <c r="V142" s="7">
        <f t="shared" si="660"/>
        <v>871.03645199999994</v>
      </c>
      <c r="W142" s="156">
        <v>8.1999999999999993</v>
      </c>
      <c r="X142" s="4">
        <v>4.91</v>
      </c>
      <c r="Y142" s="4">
        <f t="shared" si="661"/>
        <v>40.262</v>
      </c>
      <c r="Z142" s="156">
        <v>15</v>
      </c>
      <c r="AA142" s="4">
        <v>4.91</v>
      </c>
      <c r="AB142" s="157">
        <f t="shared" si="662"/>
        <v>73.650000000000006</v>
      </c>
      <c r="AC142" s="12">
        <v>9.1</v>
      </c>
      <c r="AD142" s="4">
        <v>40.799999999999997</v>
      </c>
      <c r="AE142" s="4" t="e">
        <f>#REF!*AC142</f>
        <v>#REF!</v>
      </c>
      <c r="AF142" s="6">
        <f t="shared" si="663"/>
        <v>46.919999999999995</v>
      </c>
      <c r="AG142" s="7">
        <f t="shared" si="664"/>
        <v>371.28</v>
      </c>
      <c r="AH142" s="156">
        <v>9.1</v>
      </c>
      <c r="AI142" s="4">
        <v>43.77</v>
      </c>
      <c r="AJ142" s="4">
        <v>52.77</v>
      </c>
      <c r="AK142" s="4">
        <f t="shared" si="665"/>
        <v>398.30700000000002</v>
      </c>
      <c r="AL142" s="4"/>
      <c r="AM142" s="4">
        <v>42.82</v>
      </c>
      <c r="AN142" s="6">
        <f t="shared" si="666"/>
        <v>480.20699999999999</v>
      </c>
      <c r="AO142" s="154">
        <v>0.20699999999999999</v>
      </c>
      <c r="AP142" s="4">
        <v>118.31</v>
      </c>
      <c r="AQ142" s="4">
        <v>221.92</v>
      </c>
      <c r="AR142" s="6">
        <f t="shared" si="667"/>
        <v>244.11199999999999</v>
      </c>
      <c r="AS142" s="7">
        <f t="shared" si="668"/>
        <v>45.937439999999995</v>
      </c>
      <c r="AT142" s="156">
        <v>15</v>
      </c>
      <c r="AU142" s="4">
        <v>1.62</v>
      </c>
      <c r="AV142" s="4">
        <v>4.71</v>
      </c>
      <c r="AW142" s="4">
        <f t="shared" si="669"/>
        <v>24.3</v>
      </c>
      <c r="AX142" s="6">
        <f t="shared" si="670"/>
        <v>70.650000000000006</v>
      </c>
      <c r="AY142" s="165">
        <v>65</v>
      </c>
      <c r="AZ142" s="4">
        <v>1.6</v>
      </c>
      <c r="BA142" s="4">
        <v>74.599999999999994</v>
      </c>
      <c r="BB142" s="4">
        <v>84.8</v>
      </c>
      <c r="BC142" s="4">
        <v>96.8</v>
      </c>
      <c r="BD142" s="4">
        <v>156.1</v>
      </c>
      <c r="BE142" s="4">
        <v>3.43</v>
      </c>
      <c r="BF142" s="4">
        <f t="shared" si="671"/>
        <v>104</v>
      </c>
      <c r="BG142" s="6">
        <f t="shared" si="672"/>
        <v>3.7730000000000006</v>
      </c>
      <c r="BH142" s="7">
        <f t="shared" si="673"/>
        <v>222.95000000000002</v>
      </c>
      <c r="BI142" s="27"/>
      <c r="BJ142" s="28"/>
      <c r="BK142" s="29"/>
      <c r="BL142" s="30"/>
      <c r="BM142" s="31"/>
      <c r="BN142" s="28"/>
      <c r="BO142" s="29"/>
      <c r="BP142" s="30"/>
      <c r="BQ142" s="31"/>
      <c r="BR142" s="28"/>
      <c r="BS142" s="29"/>
      <c r="BT142" s="30"/>
      <c r="BU142" s="31"/>
      <c r="BV142" s="28"/>
      <c r="BW142" s="29"/>
      <c r="BX142" s="30"/>
      <c r="BY142" s="31"/>
      <c r="BZ142" s="28"/>
      <c r="CA142" s="29"/>
      <c r="CB142" s="30"/>
      <c r="CD142" s="33">
        <f t="shared" si="674"/>
        <v>229.68719999999996</v>
      </c>
      <c r="CE142" s="17">
        <f t="shared" si="675"/>
        <v>183.74975999999998</v>
      </c>
      <c r="CF142" s="17">
        <f t="shared" si="676"/>
        <v>137.81232</v>
      </c>
      <c r="CG142" s="17">
        <f t="shared" si="677"/>
        <v>91.87487999999999</v>
      </c>
      <c r="CH142" s="17">
        <f t="shared" si="678"/>
        <v>45.937439999999995</v>
      </c>
      <c r="CJ142" s="17">
        <f t="shared" si="679"/>
        <v>2.5520799999999997</v>
      </c>
      <c r="CK142" s="17">
        <f t="shared" si="680"/>
        <v>2.4177599999999999</v>
      </c>
      <c r="CL142" s="17">
        <f t="shared" si="681"/>
        <v>2.296872</v>
      </c>
      <c r="CM142" s="17">
        <f t="shared" si="682"/>
        <v>2.1874971428571426</v>
      </c>
      <c r="CN142" s="17">
        <f t="shared" si="683"/>
        <v>1.3920436363636361</v>
      </c>
      <c r="CO142" s="17" t="e">
        <f>#REF!+AG142+AX142+AN142+BH142+#REF!+DP142</f>
        <v>#REF!</v>
      </c>
      <c r="CP142" s="17" t="e">
        <f>CO142*1.245</f>
        <v>#REF!</v>
      </c>
      <c r="CQ142" s="17">
        <f t="shared" si="684"/>
        <v>1264.67444</v>
      </c>
      <c r="CR142" s="17">
        <f t="shared" si="685"/>
        <v>1297.6024399999999</v>
      </c>
      <c r="CS142" s="17">
        <f t="shared" si="686"/>
        <v>1332.58844</v>
      </c>
      <c r="CT142" s="17">
        <f t="shared" si="687"/>
        <v>1373.7484399999998</v>
      </c>
      <c r="CU142" s="17">
        <f t="shared" si="688"/>
        <v>1577.1474400000002</v>
      </c>
      <c r="CV142" s="17">
        <f t="shared" si="689"/>
        <v>1831.0681778400001</v>
      </c>
      <c r="CW142" s="17">
        <f t="shared" si="690"/>
        <v>40.262</v>
      </c>
      <c r="CX142" s="17">
        <f t="shared" si="691"/>
        <v>26.395043999999999</v>
      </c>
      <c r="CY142" s="33"/>
      <c r="CZ142" s="33"/>
      <c r="DA142" s="17"/>
      <c r="DB142" s="17"/>
      <c r="DC142" s="17"/>
      <c r="DD142" s="15">
        <f t="shared" si="692"/>
        <v>147.06349755555556</v>
      </c>
      <c r="DE142" s="15">
        <f t="shared" si="693"/>
        <v>141.76022399999999</v>
      </c>
      <c r="DF142" s="15">
        <f t="shared" si="694"/>
        <v>136.98727780000002</v>
      </c>
      <c r="DG142" s="15">
        <f t="shared" si="695"/>
        <v>132.66889790476191</v>
      </c>
      <c r="DH142" s="15">
        <f t="shared" si="696"/>
        <v>101.26249866666667</v>
      </c>
      <c r="DI142" s="15"/>
      <c r="DJ142" s="15"/>
      <c r="DK142" s="15"/>
      <c r="DL142" s="15"/>
      <c r="DM142" s="15"/>
      <c r="DO142" s="17"/>
      <c r="DP142" s="17">
        <v>23</v>
      </c>
      <c r="DQ142" s="32">
        <v>116.1</v>
      </c>
      <c r="DR142" s="32">
        <f t="shared" si="697"/>
        <v>3382.460443777778</v>
      </c>
      <c r="DS142" s="32">
        <f t="shared" si="698"/>
        <v>3260.4851519999997</v>
      </c>
      <c r="DT142" s="32">
        <f t="shared" si="699"/>
        <v>3150.7073894000005</v>
      </c>
      <c r="DU142" s="32">
        <f t="shared" si="700"/>
        <v>3051.3846518095238</v>
      </c>
      <c r="DV142" s="32">
        <f t="shared" si="701"/>
        <v>2329.0374693333333</v>
      </c>
      <c r="DW142" s="32">
        <v>1513</v>
      </c>
      <c r="DX142" s="32">
        <f t="shared" si="702"/>
        <v>222507.07180155555</v>
      </c>
      <c r="DY142" s="32">
        <f t="shared" si="703"/>
        <v>214483.21891199998</v>
      </c>
      <c r="DZ142" s="32">
        <f t="shared" si="704"/>
        <v>207261.75131140003</v>
      </c>
      <c r="EA142" s="32">
        <f t="shared" si="705"/>
        <v>200728.04252990475</v>
      </c>
      <c r="EB142" s="32">
        <f t="shared" si="706"/>
        <v>153210.16048266669</v>
      </c>
      <c r="ED142" s="15">
        <f t="shared" si="707"/>
        <v>2647.1429560000001</v>
      </c>
      <c r="EE142" s="15">
        <f t="shared" si="708"/>
        <v>2693.4442559999998</v>
      </c>
      <c r="EF142" s="15">
        <f t="shared" si="709"/>
        <v>2739.7455560000003</v>
      </c>
      <c r="EG142" s="15">
        <f t="shared" si="710"/>
        <v>2786.0468559999999</v>
      </c>
      <c r="EH142" s="15">
        <f t="shared" si="711"/>
        <v>3341.662456</v>
      </c>
      <c r="EI142" s="34"/>
      <c r="EJ142" s="35">
        <f t="shared" si="712"/>
        <v>160342.40919666667</v>
      </c>
      <c r="EK142" s="35">
        <f t="shared" si="713"/>
        <v>117731.26496952381</v>
      </c>
      <c r="EL142" s="35"/>
      <c r="EM142" s="35"/>
      <c r="EN142" s="15">
        <f t="shared" si="714"/>
        <v>110.52169111111111</v>
      </c>
      <c r="EO142" s="15">
        <f t="shared" si="723"/>
        <v>123.26976000000001</v>
      </c>
      <c r="EP142" s="15">
        <f t="shared" si="724"/>
        <v>119.11937200000001</v>
      </c>
      <c r="EQ142" s="15">
        <f t="shared" si="725"/>
        <v>105.97647666666667</v>
      </c>
      <c r="ER142" s="15">
        <f t="shared" si="715"/>
        <v>77.813129523809522</v>
      </c>
      <c r="ES142" s="15"/>
      <c r="ET142" s="15">
        <f t="shared" si="726"/>
        <v>1989.3904399999999</v>
      </c>
      <c r="EU142" s="15">
        <f t="shared" si="727"/>
        <v>2342.1254400000003</v>
      </c>
      <c r="EV142" s="15">
        <f t="shared" si="728"/>
        <v>2382.3874400000004</v>
      </c>
      <c r="EW142" s="15">
        <f t="shared" si="716"/>
        <v>2543.4354400000002</v>
      </c>
      <c r="EX142" s="15">
        <f t="shared" si="717"/>
        <v>3268.1514400000001</v>
      </c>
      <c r="EY142" s="17">
        <f t="shared" si="718"/>
        <v>1989.3904399999999</v>
      </c>
      <c r="EZ142" s="17">
        <f t="shared" si="719"/>
        <v>2062.5804399999997</v>
      </c>
      <c r="FA142" s="17">
        <f t="shared" si="720"/>
        <v>2137.8284400000002</v>
      </c>
      <c r="FB142" s="17">
        <f t="shared" si="721"/>
        <v>2340.0364399999999</v>
      </c>
      <c r="FC142" s="17">
        <f t="shared" si="722"/>
        <v>3268.1514400000001</v>
      </c>
      <c r="FE142" s="17"/>
      <c r="FF142" s="17"/>
      <c r="FG142" s="17"/>
      <c r="FH142" s="17"/>
      <c r="FI142" s="17"/>
    </row>
    <row r="143" spans="1:165" ht="13.5" thickBot="1">
      <c r="A143" s="48">
        <v>6</v>
      </c>
      <c r="B143" s="19" t="s">
        <v>144</v>
      </c>
      <c r="C143" s="23">
        <v>18</v>
      </c>
      <c r="D143" s="24">
        <v>19</v>
      </c>
      <c r="E143" s="24">
        <v>20</v>
      </c>
      <c r="F143" s="24">
        <v>21</v>
      </c>
      <c r="G143" s="25">
        <v>33</v>
      </c>
      <c r="H143" s="26"/>
      <c r="I143" s="26">
        <f t="shared" si="642"/>
        <v>0</v>
      </c>
      <c r="J143" s="4">
        <f t="shared" si="650"/>
        <v>0</v>
      </c>
      <c r="K143" s="4">
        <f t="shared" si="651"/>
        <v>0</v>
      </c>
      <c r="L143" s="4">
        <f t="shared" si="652"/>
        <v>0</v>
      </c>
      <c r="M143" s="4">
        <f t="shared" si="653"/>
        <v>0</v>
      </c>
      <c r="N143" s="6">
        <f t="shared" si="654"/>
        <v>0</v>
      </c>
      <c r="O143" s="12">
        <v>0</v>
      </c>
      <c r="P143" s="4">
        <f>O143*1</f>
        <v>0</v>
      </c>
      <c r="Q143" s="4">
        <f t="shared" si="655"/>
        <v>0</v>
      </c>
      <c r="R143" s="4">
        <f t="shared" si="656"/>
        <v>0</v>
      </c>
      <c r="S143" s="4">
        <f t="shared" si="657"/>
        <v>0</v>
      </c>
      <c r="T143" s="4">
        <f t="shared" si="658"/>
        <v>0</v>
      </c>
      <c r="U143" s="4">
        <f t="shared" si="659"/>
        <v>0</v>
      </c>
      <c r="V143" s="7">
        <f t="shared" si="660"/>
        <v>0</v>
      </c>
      <c r="W143" s="156">
        <v>8.1999999999999993</v>
      </c>
      <c r="X143" s="4">
        <v>4.91</v>
      </c>
      <c r="Y143" s="4">
        <f t="shared" si="661"/>
        <v>40.262</v>
      </c>
      <c r="Z143" s="156">
        <v>15</v>
      </c>
      <c r="AA143" s="4">
        <v>4.91</v>
      </c>
      <c r="AB143" s="157">
        <f t="shared" si="662"/>
        <v>73.650000000000006</v>
      </c>
      <c r="AC143" s="12">
        <v>7.3</v>
      </c>
      <c r="AD143" s="4">
        <v>24.54</v>
      </c>
      <c r="AE143" s="4" t="e">
        <f>#REF!*AC143</f>
        <v>#REF!</v>
      </c>
      <c r="AF143" s="6">
        <f t="shared" si="663"/>
        <v>28.220999999999997</v>
      </c>
      <c r="AG143" s="7">
        <f t="shared" si="664"/>
        <v>179.142</v>
      </c>
      <c r="AH143" s="156"/>
      <c r="AI143" s="4">
        <v>0</v>
      </c>
      <c r="AJ143" s="4"/>
      <c r="AK143" s="4">
        <f t="shared" si="665"/>
        <v>0</v>
      </c>
      <c r="AL143" s="4"/>
      <c r="AM143" s="4">
        <v>0</v>
      </c>
      <c r="AN143" s="6">
        <f t="shared" si="666"/>
        <v>0</v>
      </c>
      <c r="AO143" s="154">
        <v>0.13830000000000001</v>
      </c>
      <c r="AP143" s="4">
        <v>118.31</v>
      </c>
      <c r="AQ143" s="4">
        <v>155.68</v>
      </c>
      <c r="AR143" s="6">
        <f t="shared" si="667"/>
        <v>171.24800000000002</v>
      </c>
      <c r="AS143" s="7">
        <f t="shared" si="668"/>
        <v>21.530544000000003</v>
      </c>
      <c r="AT143" s="156">
        <v>15</v>
      </c>
      <c r="AU143" s="4">
        <v>1.62</v>
      </c>
      <c r="AV143" s="4">
        <v>4.71</v>
      </c>
      <c r="AW143" s="4">
        <f t="shared" si="669"/>
        <v>24.3</v>
      </c>
      <c r="AX143" s="6">
        <f t="shared" si="670"/>
        <v>70.650000000000006</v>
      </c>
      <c r="AY143" s="165">
        <v>65</v>
      </c>
      <c r="AZ143" s="4">
        <v>1.1200000000000001</v>
      </c>
      <c r="BA143" s="4">
        <v>74.599999999999994</v>
      </c>
      <c r="BB143" s="4">
        <v>84.8</v>
      </c>
      <c r="BC143" s="4">
        <v>96.8</v>
      </c>
      <c r="BD143" s="4">
        <v>121</v>
      </c>
      <c r="BE143" s="4">
        <f>2.09*115/100</f>
        <v>2.4034999999999997</v>
      </c>
      <c r="BF143" s="4">
        <f t="shared" si="671"/>
        <v>72.800000000000011</v>
      </c>
      <c r="BG143" s="6">
        <f t="shared" si="672"/>
        <v>2.64385</v>
      </c>
      <c r="BH143" s="7">
        <f t="shared" si="673"/>
        <v>156.22749999999999</v>
      </c>
      <c r="BI143" s="27"/>
      <c r="BJ143" s="28"/>
      <c r="BK143" s="29"/>
      <c r="BL143" s="30"/>
      <c r="BM143" s="31"/>
      <c r="BN143" s="28"/>
      <c r="BO143" s="29"/>
      <c r="BP143" s="30"/>
      <c r="BQ143" s="31"/>
      <c r="BR143" s="28"/>
      <c r="BS143" s="29"/>
      <c r="BT143" s="30"/>
      <c r="BU143" s="31"/>
      <c r="BV143" s="28"/>
      <c r="BW143" s="29"/>
      <c r="BX143" s="30"/>
      <c r="BY143" s="31"/>
      <c r="BZ143" s="28"/>
      <c r="CA143" s="29"/>
      <c r="CB143" s="30"/>
      <c r="CD143" s="33">
        <f t="shared" si="674"/>
        <v>107.65272000000002</v>
      </c>
      <c r="CE143" s="17">
        <f t="shared" si="675"/>
        <v>86.12217600000001</v>
      </c>
      <c r="CF143" s="17">
        <f t="shared" si="676"/>
        <v>64.591632000000004</v>
      </c>
      <c r="CG143" s="17">
        <f t="shared" si="677"/>
        <v>43.061088000000005</v>
      </c>
      <c r="CH143" s="17">
        <f t="shared" si="678"/>
        <v>21.530544000000003</v>
      </c>
      <c r="CJ143" s="17">
        <f t="shared" si="679"/>
        <v>1.1961413333333335</v>
      </c>
      <c r="CK143" s="17">
        <f t="shared" si="680"/>
        <v>1.1331865263157896</v>
      </c>
      <c r="CL143" s="17">
        <f t="shared" si="681"/>
        <v>1.0765272000000001</v>
      </c>
      <c r="CM143" s="17">
        <f t="shared" si="682"/>
        <v>1.0252640000000002</v>
      </c>
      <c r="CN143" s="17">
        <f t="shared" si="683"/>
        <v>0.65244072727272739</v>
      </c>
      <c r="CO143" s="17" t="e">
        <f>#REF!+AG143+AX143+AN143+BH143+#REF!+DP143</f>
        <v>#REF!</v>
      </c>
      <c r="CP143" s="17" t="e">
        <f>CO143*1.247</f>
        <v>#REF!</v>
      </c>
      <c r="CQ143" s="17">
        <f t="shared" si="684"/>
        <v>501.20004399999993</v>
      </c>
      <c r="CR143" s="17">
        <f t="shared" si="685"/>
        <v>524.27364399999988</v>
      </c>
      <c r="CS143" s="17">
        <f t="shared" si="686"/>
        <v>548.78934399999991</v>
      </c>
      <c r="CT143" s="17">
        <f t="shared" si="687"/>
        <v>577.6313439999999</v>
      </c>
      <c r="CU143" s="17">
        <f t="shared" si="688"/>
        <v>635.79604399999994</v>
      </c>
      <c r="CV143" s="17">
        <f t="shared" si="689"/>
        <v>757.23308840399989</v>
      </c>
      <c r="CW143" s="17">
        <f t="shared" si="690"/>
        <v>40.262</v>
      </c>
      <c r="CX143" s="17">
        <f t="shared" si="691"/>
        <v>0</v>
      </c>
      <c r="CY143" s="33"/>
      <c r="CZ143" s="33"/>
      <c r="DA143" s="17"/>
      <c r="DB143" s="17"/>
      <c r="DC143" s="17"/>
      <c r="DD143" s="15">
        <f t="shared" si="692"/>
        <v>86.921602811111114</v>
      </c>
      <c r="DE143" s="15">
        <f t="shared" si="693"/>
        <v>84.783692136842092</v>
      </c>
      <c r="DF143" s="15">
        <f t="shared" si="694"/>
        <v>82.859572529999994</v>
      </c>
      <c r="DG143" s="15">
        <f t="shared" si="695"/>
        <v>81.118702409523792</v>
      </c>
      <c r="DH143" s="15">
        <f t="shared" si="696"/>
        <v>68.45782880606059</v>
      </c>
      <c r="DI143" s="15"/>
      <c r="DJ143" s="15"/>
      <c r="DK143" s="15"/>
      <c r="DL143" s="15"/>
      <c r="DM143" s="15"/>
      <c r="DO143" s="17"/>
      <c r="DP143" s="17">
        <v>2.6</v>
      </c>
      <c r="DQ143" s="32">
        <v>119.1</v>
      </c>
      <c r="DR143" s="32">
        <f t="shared" si="697"/>
        <v>225.99616730888891</v>
      </c>
      <c r="DS143" s="32">
        <f t="shared" si="698"/>
        <v>220.43759955578943</v>
      </c>
      <c r="DT143" s="32">
        <f t="shared" si="699"/>
        <v>215.434888578</v>
      </c>
      <c r="DU143" s="32">
        <f t="shared" si="700"/>
        <v>210.90862626476186</v>
      </c>
      <c r="DV143" s="32">
        <f t="shared" si="701"/>
        <v>177.99035489575755</v>
      </c>
      <c r="DW143" s="32">
        <v>92</v>
      </c>
      <c r="DX143" s="32">
        <f t="shared" si="702"/>
        <v>7996.7874586222224</v>
      </c>
      <c r="DY143" s="32">
        <f t="shared" si="703"/>
        <v>7800.0996765894724</v>
      </c>
      <c r="DZ143" s="32">
        <f t="shared" si="704"/>
        <v>7623.0806727599993</v>
      </c>
      <c r="EA143" s="32">
        <f t="shared" si="705"/>
        <v>7462.9206216761886</v>
      </c>
      <c r="EB143" s="32">
        <f t="shared" si="706"/>
        <v>6298.1202501575744</v>
      </c>
      <c r="ED143" s="15">
        <f t="shared" si="707"/>
        <v>1564.5888506000001</v>
      </c>
      <c r="EE143" s="15">
        <f t="shared" si="708"/>
        <v>1610.8901505999997</v>
      </c>
      <c r="EF143" s="15">
        <f t="shared" si="709"/>
        <v>1657.1914505999998</v>
      </c>
      <c r="EG143" s="15">
        <f t="shared" si="710"/>
        <v>1703.4927505999997</v>
      </c>
      <c r="EH143" s="15">
        <f t="shared" si="711"/>
        <v>2259.1083505999995</v>
      </c>
      <c r="EI143" s="34"/>
      <c r="EJ143" s="35">
        <f t="shared" si="712"/>
        <v>6141.3221686666666</v>
      </c>
      <c r="EK143" s="35">
        <f t="shared" si="713"/>
        <v>5096.8000963809518</v>
      </c>
      <c r="EL143" s="35"/>
      <c r="EM143" s="35"/>
      <c r="EN143" s="15">
        <f t="shared" si="714"/>
        <v>68.106446888888883</v>
      </c>
      <c r="EO143" s="15">
        <f t="shared" si="723"/>
        <v>73.724949684210515</v>
      </c>
      <c r="EP143" s="15">
        <f t="shared" si="724"/>
        <v>72.051802199999997</v>
      </c>
      <c r="EQ143" s="15">
        <f t="shared" si="725"/>
        <v>66.753501833333331</v>
      </c>
      <c r="ER143" s="15">
        <f t="shared" si="715"/>
        <v>55.400001047619043</v>
      </c>
      <c r="ES143" s="15"/>
      <c r="ET143" s="15">
        <f t="shared" si="726"/>
        <v>1225.9160439999998</v>
      </c>
      <c r="EU143" s="15">
        <f t="shared" si="727"/>
        <v>1400.7740439999998</v>
      </c>
      <c r="EV143" s="15">
        <f t="shared" si="728"/>
        <v>1441.0360439999999</v>
      </c>
      <c r="EW143" s="15">
        <f t="shared" si="716"/>
        <v>1602.0840439999999</v>
      </c>
      <c r="EX143" s="15">
        <f t="shared" si="717"/>
        <v>2326.8000439999996</v>
      </c>
      <c r="EY143" s="17">
        <f t="shared" si="718"/>
        <v>1225.9160439999998</v>
      </c>
      <c r="EZ143" s="17">
        <f t="shared" si="719"/>
        <v>1289.2516439999999</v>
      </c>
      <c r="FA143" s="17">
        <f t="shared" si="720"/>
        <v>1354.029344</v>
      </c>
      <c r="FB143" s="17">
        <f t="shared" si="721"/>
        <v>1543.9193439999999</v>
      </c>
      <c r="FC143" s="17">
        <f t="shared" si="722"/>
        <v>2326.8000439999996</v>
      </c>
      <c r="FE143" s="17"/>
      <c r="FF143" s="17"/>
      <c r="FG143" s="17"/>
      <c r="FH143" s="17"/>
      <c r="FI143" s="17"/>
    </row>
    <row r="144" spans="1:165" ht="13.5" thickBot="1">
      <c r="A144" s="48">
        <v>7</v>
      </c>
      <c r="B144" s="19" t="s">
        <v>78</v>
      </c>
      <c r="C144" s="23">
        <v>18</v>
      </c>
      <c r="D144" s="24">
        <v>19</v>
      </c>
      <c r="E144" s="24">
        <v>20</v>
      </c>
      <c r="F144" s="24">
        <v>21</v>
      </c>
      <c r="G144" s="25">
        <v>33</v>
      </c>
      <c r="H144" s="26"/>
      <c r="I144" s="26">
        <f t="shared" si="642"/>
        <v>0</v>
      </c>
      <c r="J144" s="4">
        <f t="shared" si="650"/>
        <v>0</v>
      </c>
      <c r="K144" s="4">
        <f t="shared" si="651"/>
        <v>0</v>
      </c>
      <c r="L144" s="4">
        <f t="shared" si="652"/>
        <v>0</v>
      </c>
      <c r="M144" s="4">
        <f t="shared" si="653"/>
        <v>0</v>
      </c>
      <c r="N144" s="6">
        <f t="shared" si="654"/>
        <v>0</v>
      </c>
      <c r="O144" s="12">
        <v>0</v>
      </c>
      <c r="P144" s="4">
        <f>O144*1</f>
        <v>0</v>
      </c>
      <c r="Q144" s="4">
        <f t="shared" si="655"/>
        <v>0</v>
      </c>
      <c r="R144" s="4">
        <f t="shared" si="656"/>
        <v>0</v>
      </c>
      <c r="S144" s="4">
        <f t="shared" si="657"/>
        <v>0</v>
      </c>
      <c r="T144" s="4">
        <f t="shared" si="658"/>
        <v>0</v>
      </c>
      <c r="U144" s="4">
        <f t="shared" si="659"/>
        <v>0</v>
      </c>
      <c r="V144" s="7">
        <f t="shared" si="660"/>
        <v>0</v>
      </c>
      <c r="W144" s="156">
        <v>8.1999999999999993</v>
      </c>
      <c r="X144" s="4">
        <v>4.91</v>
      </c>
      <c r="Y144" s="4">
        <f t="shared" si="661"/>
        <v>40.262</v>
      </c>
      <c r="Z144" s="156">
        <v>15</v>
      </c>
      <c r="AA144" s="4">
        <v>4.91</v>
      </c>
      <c r="AB144" s="157">
        <f t="shared" si="662"/>
        <v>73.650000000000006</v>
      </c>
      <c r="AC144" s="12">
        <v>7.3</v>
      </c>
      <c r="AD144" s="4">
        <v>36.130000000000003</v>
      </c>
      <c r="AE144" s="4" t="e">
        <f>#REF!*AC144</f>
        <v>#REF!</v>
      </c>
      <c r="AF144" s="6">
        <f t="shared" si="663"/>
        <v>41.549500000000002</v>
      </c>
      <c r="AG144" s="7">
        <f t="shared" si="664"/>
        <v>263.74900000000002</v>
      </c>
      <c r="AH144" s="156"/>
      <c r="AI144" s="4">
        <v>0</v>
      </c>
      <c r="AJ144" s="4"/>
      <c r="AK144" s="4">
        <f t="shared" si="665"/>
        <v>0</v>
      </c>
      <c r="AL144" s="4"/>
      <c r="AM144" s="4">
        <v>0</v>
      </c>
      <c r="AN144" s="6">
        <f t="shared" si="666"/>
        <v>0</v>
      </c>
      <c r="AO144" s="154">
        <v>0.12659999999999999</v>
      </c>
      <c r="AP144" s="4">
        <v>118.31</v>
      </c>
      <c r="AQ144" s="4">
        <v>133.49</v>
      </c>
      <c r="AR144" s="6">
        <f t="shared" si="667"/>
        <v>146.83900000000003</v>
      </c>
      <c r="AS144" s="7">
        <f t="shared" si="668"/>
        <v>16.899833999999998</v>
      </c>
      <c r="AT144" s="156">
        <v>15</v>
      </c>
      <c r="AU144" s="4">
        <v>1.62</v>
      </c>
      <c r="AV144" s="4">
        <v>4.71</v>
      </c>
      <c r="AW144" s="4">
        <f t="shared" si="669"/>
        <v>24.3</v>
      </c>
      <c r="AX144" s="6">
        <f t="shared" si="670"/>
        <v>70.650000000000006</v>
      </c>
      <c r="AY144" s="165">
        <v>65</v>
      </c>
      <c r="AZ144" s="4">
        <v>1.1200000000000001</v>
      </c>
      <c r="BA144" s="4">
        <v>68.900000000000006</v>
      </c>
      <c r="BB144" s="4">
        <v>74.900000000000006</v>
      </c>
      <c r="BC144" s="4">
        <v>75</v>
      </c>
      <c r="BD144" s="4">
        <v>121</v>
      </c>
      <c r="BE144" s="4">
        <f>2.09*115/100</f>
        <v>2.4034999999999997</v>
      </c>
      <c r="BF144" s="4">
        <f t="shared" si="671"/>
        <v>72.800000000000011</v>
      </c>
      <c r="BG144" s="6">
        <f t="shared" si="672"/>
        <v>2.64385</v>
      </c>
      <c r="BH144" s="7">
        <f t="shared" si="673"/>
        <v>156.22749999999999</v>
      </c>
      <c r="BI144" s="27"/>
      <c r="BJ144" s="28"/>
      <c r="BK144" s="29"/>
      <c r="BL144" s="30"/>
      <c r="BM144" s="31"/>
      <c r="BN144" s="28"/>
      <c r="BO144" s="29"/>
      <c r="BP144" s="30"/>
      <c r="BQ144" s="31"/>
      <c r="BR144" s="28"/>
      <c r="BS144" s="29"/>
      <c r="BT144" s="30"/>
      <c r="BU144" s="31"/>
      <c r="BV144" s="28"/>
      <c r="BW144" s="29"/>
      <c r="BX144" s="30"/>
      <c r="BY144" s="31"/>
      <c r="BZ144" s="28"/>
      <c r="CA144" s="29"/>
      <c r="CB144" s="30"/>
      <c r="CD144" s="33">
        <f t="shared" si="674"/>
        <v>84.499169999999992</v>
      </c>
      <c r="CE144" s="17">
        <f t="shared" si="675"/>
        <v>67.599335999999994</v>
      </c>
      <c r="CF144" s="17">
        <f t="shared" si="676"/>
        <v>50.699501999999995</v>
      </c>
      <c r="CG144" s="17">
        <f t="shared" si="677"/>
        <v>33.799667999999997</v>
      </c>
      <c r="CH144" s="17">
        <f t="shared" si="678"/>
        <v>16.899833999999998</v>
      </c>
      <c r="CJ144" s="17">
        <f t="shared" si="679"/>
        <v>0.93887966666666656</v>
      </c>
      <c r="CK144" s="17">
        <f t="shared" si="680"/>
        <v>0.88946494736842097</v>
      </c>
      <c r="CL144" s="17">
        <f t="shared" si="681"/>
        <v>0.8449916999999999</v>
      </c>
      <c r="CM144" s="17">
        <f t="shared" si="682"/>
        <v>0.80475399999999997</v>
      </c>
      <c r="CN144" s="17">
        <f t="shared" si="683"/>
        <v>0.51211618181818175</v>
      </c>
      <c r="CO144" s="17" t="e">
        <f>#REF!+AG144+AX144+AN144+BH144+#REF!+DP144</f>
        <v>#REF!</v>
      </c>
      <c r="CP144" s="17" t="e">
        <f>CO144*1.234</f>
        <v>#REF!</v>
      </c>
      <c r="CQ144" s="17">
        <f t="shared" si="684"/>
        <v>581.176334</v>
      </c>
      <c r="CR144" s="17">
        <f t="shared" si="685"/>
        <v>590.54998399999999</v>
      </c>
      <c r="CS144" s="17">
        <f t="shared" si="686"/>
        <v>604.97098400000004</v>
      </c>
      <c r="CT144" s="17">
        <f t="shared" si="687"/>
        <v>605.21133400000008</v>
      </c>
      <c r="CU144" s="17">
        <f t="shared" si="688"/>
        <v>715.772334</v>
      </c>
      <c r="CV144" s="17">
        <f t="shared" si="689"/>
        <v>841.03249244999995</v>
      </c>
      <c r="CW144" s="17">
        <f t="shared" si="690"/>
        <v>40.262</v>
      </c>
      <c r="CX144" s="17">
        <f t="shared" si="691"/>
        <v>0</v>
      </c>
      <c r="CY144" s="33"/>
      <c r="CZ144" s="33"/>
      <c r="DA144" s="17"/>
      <c r="DB144" s="17"/>
      <c r="DC144" s="17"/>
      <c r="DD144" s="15">
        <f t="shared" si="692"/>
        <v>92.031199116666656</v>
      </c>
      <c r="DE144" s="15">
        <f t="shared" si="693"/>
        <v>89.624362321052629</v>
      </c>
      <c r="DF144" s="15">
        <f t="shared" si="694"/>
        <v>87.458209205000003</v>
      </c>
      <c r="DG144" s="15">
        <f t="shared" si="695"/>
        <v>85.498356385714274</v>
      </c>
      <c r="DH144" s="15">
        <f t="shared" si="696"/>
        <v>71.244881336363633</v>
      </c>
      <c r="DI144" s="15"/>
      <c r="DJ144" s="15"/>
      <c r="DK144" s="15"/>
      <c r="DL144" s="15"/>
      <c r="DM144" s="15"/>
      <c r="DO144" s="17"/>
      <c r="DP144" s="17">
        <v>2.2999999999999998</v>
      </c>
      <c r="DQ144" s="32">
        <v>117.5</v>
      </c>
      <c r="DR144" s="32">
        <f t="shared" si="697"/>
        <v>211.67175796833328</v>
      </c>
      <c r="DS144" s="32">
        <f t="shared" si="698"/>
        <v>206.13603333842104</v>
      </c>
      <c r="DT144" s="32">
        <f t="shared" si="699"/>
        <v>201.15388117149999</v>
      </c>
      <c r="DU144" s="32">
        <f t="shared" si="700"/>
        <v>196.6462196871428</v>
      </c>
      <c r="DV144" s="32">
        <f t="shared" si="701"/>
        <v>163.86322707363635</v>
      </c>
      <c r="DW144" s="32">
        <v>73</v>
      </c>
      <c r="DX144" s="32">
        <f t="shared" si="702"/>
        <v>6718.2775355166659</v>
      </c>
      <c r="DY144" s="32">
        <f t="shared" si="703"/>
        <v>6542.5784494368418</v>
      </c>
      <c r="DZ144" s="32">
        <f t="shared" si="704"/>
        <v>6384.4492719650007</v>
      </c>
      <c r="EA144" s="32">
        <f t="shared" si="705"/>
        <v>6241.3800161571417</v>
      </c>
      <c r="EB144" s="32">
        <f t="shared" si="706"/>
        <v>5200.876337554545</v>
      </c>
      <c r="ED144" s="15">
        <f t="shared" si="707"/>
        <v>1656.5615840999999</v>
      </c>
      <c r="EE144" s="15">
        <f t="shared" si="708"/>
        <v>1702.8628841</v>
      </c>
      <c r="EF144" s="15">
        <f t="shared" si="709"/>
        <v>1749.1641841000001</v>
      </c>
      <c r="EG144" s="15">
        <f t="shared" si="710"/>
        <v>1795.4654840999997</v>
      </c>
      <c r="EH144" s="15">
        <f t="shared" si="711"/>
        <v>2351.0810840999998</v>
      </c>
      <c r="EI144" s="34"/>
      <c r="EJ144" s="35">
        <f t="shared" si="712"/>
        <v>5116.2668492499997</v>
      </c>
      <c r="EK144" s="35">
        <f t="shared" si="713"/>
        <v>4183.2064852857138</v>
      </c>
      <c r="EL144" s="35"/>
      <c r="EM144" s="35"/>
      <c r="EN144" s="15">
        <f t="shared" si="714"/>
        <v>72.549574111111113</v>
      </c>
      <c r="EO144" s="15">
        <f t="shared" si="723"/>
        <v>77.934228105263159</v>
      </c>
      <c r="EP144" s="15">
        <f t="shared" si="724"/>
        <v>76.050616700000006</v>
      </c>
      <c r="EQ144" s="15">
        <f t="shared" si="725"/>
        <v>70.08584725</v>
      </c>
      <c r="ER144" s="15">
        <f t="shared" si="715"/>
        <v>57.304198428571425</v>
      </c>
      <c r="ES144" s="15"/>
      <c r="ET144" s="15">
        <f t="shared" si="726"/>
        <v>1305.8923340000001</v>
      </c>
      <c r="EU144" s="15">
        <f t="shared" si="727"/>
        <v>1480.7503340000001</v>
      </c>
      <c r="EV144" s="15">
        <f t="shared" si="728"/>
        <v>1521.012334</v>
      </c>
      <c r="EW144" s="15">
        <f t="shared" si="716"/>
        <v>1682.060334</v>
      </c>
      <c r="EX144" s="15">
        <f t="shared" si="717"/>
        <v>2406.7763339999997</v>
      </c>
      <c r="EY144" s="17">
        <f t="shared" si="718"/>
        <v>1305.8923340000001</v>
      </c>
      <c r="EZ144" s="17">
        <f t="shared" si="719"/>
        <v>1355.5279840000001</v>
      </c>
      <c r="FA144" s="17">
        <f t="shared" si="720"/>
        <v>1410.2109840000001</v>
      </c>
      <c r="FB144" s="17">
        <f t="shared" si="721"/>
        <v>1571.4993340000001</v>
      </c>
      <c r="FC144" s="17">
        <f t="shared" si="722"/>
        <v>2406.7763340000001</v>
      </c>
      <c r="FE144" s="17"/>
      <c r="FF144" s="17"/>
      <c r="FG144" s="17"/>
      <c r="FH144" s="17"/>
      <c r="FI144" s="17"/>
    </row>
    <row r="145" spans="1:165" ht="13.5" thickBot="1">
      <c r="A145" s="48">
        <v>8</v>
      </c>
      <c r="B145" s="19" t="s">
        <v>376</v>
      </c>
      <c r="C145" s="23">
        <v>18</v>
      </c>
      <c r="D145" s="24">
        <v>19</v>
      </c>
      <c r="E145" s="24">
        <v>20</v>
      </c>
      <c r="F145" s="24">
        <v>21</v>
      </c>
      <c r="G145" s="25">
        <v>33</v>
      </c>
      <c r="H145" s="26"/>
      <c r="I145" s="26">
        <f t="shared" si="642"/>
        <v>0</v>
      </c>
      <c r="J145" s="4">
        <f t="shared" si="650"/>
        <v>0</v>
      </c>
      <c r="K145" s="4">
        <f t="shared" si="651"/>
        <v>0</v>
      </c>
      <c r="L145" s="4">
        <f t="shared" si="652"/>
        <v>0</v>
      </c>
      <c r="M145" s="4">
        <f t="shared" si="653"/>
        <v>0</v>
      </c>
      <c r="N145" s="6">
        <f t="shared" si="654"/>
        <v>0</v>
      </c>
      <c r="O145" s="12">
        <v>0</v>
      </c>
      <c r="P145" s="4">
        <f>O145*1</f>
        <v>0</v>
      </c>
      <c r="Q145" s="4">
        <f t="shared" si="655"/>
        <v>0</v>
      </c>
      <c r="R145" s="4">
        <f t="shared" si="656"/>
        <v>0</v>
      </c>
      <c r="S145" s="4">
        <f t="shared" si="657"/>
        <v>0</v>
      </c>
      <c r="T145" s="4">
        <f t="shared" si="658"/>
        <v>0</v>
      </c>
      <c r="U145" s="4">
        <f t="shared" si="659"/>
        <v>0</v>
      </c>
      <c r="V145" s="7">
        <f t="shared" si="660"/>
        <v>0</v>
      </c>
      <c r="W145" s="156">
        <v>8.1999999999999993</v>
      </c>
      <c r="X145" s="4">
        <v>4.91</v>
      </c>
      <c r="Y145" s="4">
        <f t="shared" si="661"/>
        <v>40.262</v>
      </c>
      <c r="Z145" s="156">
        <v>15</v>
      </c>
      <c r="AA145" s="4">
        <v>4.91</v>
      </c>
      <c r="AB145" s="157">
        <f t="shared" si="662"/>
        <v>73.650000000000006</v>
      </c>
      <c r="AC145" s="12">
        <v>7.3</v>
      </c>
      <c r="AD145" s="4">
        <v>40.799999999999997</v>
      </c>
      <c r="AE145" s="4" t="e">
        <f>#REF!*AC145</f>
        <v>#REF!</v>
      </c>
      <c r="AF145" s="6">
        <f t="shared" si="663"/>
        <v>46.919999999999995</v>
      </c>
      <c r="AG145" s="7">
        <f t="shared" si="664"/>
        <v>297.83999999999997</v>
      </c>
      <c r="AH145" s="156"/>
      <c r="AI145" s="4">
        <v>0</v>
      </c>
      <c r="AJ145" s="4"/>
      <c r="AK145" s="4">
        <v>0</v>
      </c>
      <c r="AL145" s="4"/>
      <c r="AM145" s="4">
        <v>0</v>
      </c>
      <c r="AN145" s="6">
        <f t="shared" si="666"/>
        <v>0</v>
      </c>
      <c r="AO145" s="154">
        <v>6.2E-2</v>
      </c>
      <c r="AP145" s="4">
        <v>0</v>
      </c>
      <c r="AQ145" s="4">
        <v>84</v>
      </c>
      <c r="AR145" s="6">
        <f t="shared" si="667"/>
        <v>92.4</v>
      </c>
      <c r="AS145" s="7">
        <f t="shared" si="668"/>
        <v>5.2080000000000002</v>
      </c>
      <c r="AT145" s="156">
        <v>15</v>
      </c>
      <c r="AU145" s="4">
        <v>1.62</v>
      </c>
      <c r="AV145" s="4">
        <v>4.71</v>
      </c>
      <c r="AW145" s="4">
        <f t="shared" si="669"/>
        <v>24.3</v>
      </c>
      <c r="AX145" s="6">
        <f t="shared" si="670"/>
        <v>70.650000000000006</v>
      </c>
      <c r="AY145" s="165">
        <v>65</v>
      </c>
      <c r="AZ145" s="4">
        <v>1.1200000000000001</v>
      </c>
      <c r="BA145" s="4">
        <v>74.599999999999994</v>
      </c>
      <c r="BB145" s="4">
        <v>84.8</v>
      </c>
      <c r="BC145" s="4">
        <v>96.8</v>
      </c>
      <c r="BD145" s="4">
        <v>121</v>
      </c>
      <c r="BE145" s="4">
        <f>2.09*115/100</f>
        <v>2.4034999999999997</v>
      </c>
      <c r="BF145" s="4">
        <f t="shared" si="671"/>
        <v>72.800000000000011</v>
      </c>
      <c r="BG145" s="6">
        <f t="shared" si="672"/>
        <v>2.64385</v>
      </c>
      <c r="BH145" s="7">
        <f t="shared" si="673"/>
        <v>156.22749999999999</v>
      </c>
      <c r="BI145" s="27"/>
      <c r="BJ145" s="28"/>
      <c r="BK145" s="29"/>
      <c r="BL145" s="30"/>
      <c r="BM145" s="31"/>
      <c r="BN145" s="28"/>
      <c r="BO145" s="29"/>
      <c r="BP145" s="30"/>
      <c r="BQ145" s="31"/>
      <c r="BR145" s="28"/>
      <c r="BS145" s="29"/>
      <c r="BT145" s="30"/>
      <c r="BU145" s="31"/>
      <c r="BV145" s="28"/>
      <c r="BW145" s="29"/>
      <c r="BX145" s="30"/>
      <c r="BY145" s="31"/>
      <c r="BZ145" s="28"/>
      <c r="CA145" s="29"/>
      <c r="CB145" s="30"/>
      <c r="CD145" s="33">
        <f t="shared" si="674"/>
        <v>26.04</v>
      </c>
      <c r="CE145" s="17">
        <f t="shared" si="675"/>
        <v>20.832000000000001</v>
      </c>
      <c r="CF145" s="17">
        <f t="shared" si="676"/>
        <v>15.624000000000001</v>
      </c>
      <c r="CG145" s="17">
        <f t="shared" si="677"/>
        <v>10.416</v>
      </c>
      <c r="CH145" s="17">
        <f t="shared" si="678"/>
        <v>5.2080000000000002</v>
      </c>
      <c r="CJ145" s="17">
        <f t="shared" si="679"/>
        <v>0.28933333333333333</v>
      </c>
      <c r="CK145" s="17">
        <f t="shared" si="680"/>
        <v>0.27410526315789474</v>
      </c>
      <c r="CL145" s="17">
        <f t="shared" si="681"/>
        <v>0.26040000000000002</v>
      </c>
      <c r="CM145" s="17">
        <f t="shared" si="682"/>
        <v>0.248</v>
      </c>
      <c r="CN145" s="17">
        <f t="shared" si="683"/>
        <v>0.15781818181818183</v>
      </c>
      <c r="CO145" s="17" t="e">
        <f>#REF!+AG145+AX145+AN145+BH145+#REF!+DP145</f>
        <v>#REF!</v>
      </c>
      <c r="CP145" s="17" t="e">
        <f>CO145*1.258</f>
        <v>#REF!</v>
      </c>
      <c r="CQ145" s="17">
        <f t="shared" si="684"/>
        <v>603.57550000000003</v>
      </c>
      <c r="CR145" s="17">
        <f t="shared" si="685"/>
        <v>626.64910000000009</v>
      </c>
      <c r="CS145" s="17">
        <f t="shared" si="686"/>
        <v>651.16480000000001</v>
      </c>
      <c r="CT145" s="17">
        <f t="shared" si="687"/>
        <v>680.0068</v>
      </c>
      <c r="CU145" s="17">
        <f t="shared" si="688"/>
        <v>738.17149999999992</v>
      </c>
      <c r="CV145" s="17">
        <f t="shared" si="689"/>
        <v>871.04236999999989</v>
      </c>
      <c r="CW145" s="17">
        <f t="shared" si="690"/>
        <v>40.262</v>
      </c>
      <c r="CX145" s="17">
        <f t="shared" si="691"/>
        <v>0</v>
      </c>
      <c r="CY145" s="33"/>
      <c r="CZ145" s="33"/>
      <c r="DA145" s="17"/>
      <c r="DB145" s="17"/>
      <c r="DC145" s="17"/>
      <c r="DD145" s="15">
        <f t="shared" si="692"/>
        <v>93.462256944444434</v>
      </c>
      <c r="DE145" s="15">
        <f t="shared" si="693"/>
        <v>90.980101315789454</v>
      </c>
      <c r="DF145" s="15">
        <f t="shared" si="694"/>
        <v>88.746161249999986</v>
      </c>
      <c r="DG145" s="15">
        <f t="shared" si="695"/>
        <v>86.724977380952367</v>
      </c>
      <c r="DH145" s="15">
        <f t="shared" si="696"/>
        <v>72.025458333333319</v>
      </c>
      <c r="DI145" s="15"/>
      <c r="DJ145" s="15"/>
      <c r="DK145" s="15"/>
      <c r="DL145" s="15"/>
      <c r="DM145" s="15"/>
      <c r="DO145" s="17"/>
      <c r="DP145" s="17">
        <v>7.7</v>
      </c>
      <c r="DQ145" s="32">
        <v>118</v>
      </c>
      <c r="DR145" s="32">
        <f t="shared" si="697"/>
        <v>719.6593784722221</v>
      </c>
      <c r="DS145" s="32">
        <f t="shared" si="698"/>
        <v>700.54678013157877</v>
      </c>
      <c r="DT145" s="32">
        <f t="shared" si="699"/>
        <v>683.34544162499992</v>
      </c>
      <c r="DU145" s="32">
        <f t="shared" si="700"/>
        <v>667.78232583333329</v>
      </c>
      <c r="DV145" s="32">
        <f t="shared" si="701"/>
        <v>554.59602916666654</v>
      </c>
      <c r="DW145" s="32">
        <v>194</v>
      </c>
      <c r="DX145" s="32">
        <f t="shared" si="702"/>
        <v>18131.677847222221</v>
      </c>
      <c r="DY145" s="32">
        <f t="shared" si="703"/>
        <v>17650.139655263156</v>
      </c>
      <c r="DZ145" s="32">
        <f t="shared" si="704"/>
        <v>17216.755282499998</v>
      </c>
      <c r="EA145" s="32">
        <f t="shared" si="705"/>
        <v>16824.645611904758</v>
      </c>
      <c r="EB145" s="32">
        <f t="shared" si="706"/>
        <v>13972.938916666664</v>
      </c>
      <c r="ED145" s="15">
        <f t="shared" si="707"/>
        <v>1682.3206249999998</v>
      </c>
      <c r="EE145" s="15">
        <f t="shared" si="708"/>
        <v>1728.6219249999997</v>
      </c>
      <c r="EF145" s="15">
        <f t="shared" si="709"/>
        <v>1774.9232249999998</v>
      </c>
      <c r="EG145" s="15">
        <f t="shared" si="710"/>
        <v>1821.2245249999996</v>
      </c>
      <c r="EH145" s="15">
        <f t="shared" si="711"/>
        <v>2376.8401249999997</v>
      </c>
      <c r="EI145" s="34"/>
      <c r="EJ145" s="35">
        <f t="shared" si="712"/>
        <v>13777.714291666665</v>
      </c>
      <c r="EK145" s="35">
        <f t="shared" si="713"/>
        <v>11220.477309523809</v>
      </c>
      <c r="EL145" s="35"/>
      <c r="EM145" s="35"/>
      <c r="EN145" s="15">
        <f t="shared" si="714"/>
        <v>73.793972222222223</v>
      </c>
      <c r="EO145" s="15">
        <f t="shared" si="723"/>
        <v>79.11313157894736</v>
      </c>
      <c r="EP145" s="15">
        <f t="shared" si="724"/>
        <v>77.170574999999999</v>
      </c>
      <c r="EQ145" s="15">
        <f t="shared" si="725"/>
        <v>71.019145833333326</v>
      </c>
      <c r="ER145" s="15">
        <f t="shared" si="715"/>
        <v>57.837511904761904</v>
      </c>
      <c r="ES145" s="15"/>
      <c r="ET145" s="15">
        <f t="shared" si="726"/>
        <v>1328.2915</v>
      </c>
      <c r="EU145" s="15">
        <f t="shared" si="727"/>
        <v>1503.1494999999998</v>
      </c>
      <c r="EV145" s="15">
        <f t="shared" si="728"/>
        <v>1543.4114999999999</v>
      </c>
      <c r="EW145" s="15">
        <f t="shared" si="716"/>
        <v>1704.4594999999999</v>
      </c>
      <c r="EX145" s="15">
        <f t="shared" si="717"/>
        <v>2429.1754999999998</v>
      </c>
      <c r="EY145" s="17">
        <f t="shared" si="718"/>
        <v>1328.2915</v>
      </c>
      <c r="EZ145" s="17">
        <f t="shared" si="719"/>
        <v>1391.6271000000002</v>
      </c>
      <c r="FA145" s="17">
        <f t="shared" si="720"/>
        <v>1456.4048</v>
      </c>
      <c r="FB145" s="17">
        <f t="shared" si="721"/>
        <v>1646.2948000000001</v>
      </c>
      <c r="FC145" s="17">
        <f t="shared" si="722"/>
        <v>2429.1754999999998</v>
      </c>
      <c r="FE145" s="17"/>
      <c r="FF145" s="17"/>
      <c r="FG145" s="17"/>
      <c r="FH145" s="17"/>
      <c r="FI145" s="17"/>
    </row>
    <row r="146" spans="1:165">
      <c r="A146" s="48">
        <v>9</v>
      </c>
      <c r="B146" s="19" t="s">
        <v>378</v>
      </c>
      <c r="C146" s="23">
        <v>18</v>
      </c>
      <c r="D146" s="24">
        <v>19</v>
      </c>
      <c r="E146" s="24">
        <v>20</v>
      </c>
      <c r="F146" s="24">
        <v>21</v>
      </c>
      <c r="G146" s="25">
        <v>33</v>
      </c>
      <c r="H146" s="26"/>
      <c r="I146" s="26">
        <f t="shared" si="642"/>
        <v>0</v>
      </c>
      <c r="J146" s="4">
        <f t="shared" si="650"/>
        <v>0</v>
      </c>
      <c r="K146" s="4">
        <f t="shared" si="651"/>
        <v>0</v>
      </c>
      <c r="L146" s="4">
        <f t="shared" si="652"/>
        <v>0</v>
      </c>
      <c r="M146" s="4">
        <f t="shared" si="653"/>
        <v>0</v>
      </c>
      <c r="N146" s="6">
        <f t="shared" si="654"/>
        <v>0</v>
      </c>
      <c r="O146" s="12">
        <v>0</v>
      </c>
      <c r="P146" s="4">
        <f>O146*1</f>
        <v>0</v>
      </c>
      <c r="Q146" s="4">
        <f t="shared" si="655"/>
        <v>0</v>
      </c>
      <c r="R146" s="4">
        <f t="shared" si="656"/>
        <v>0</v>
      </c>
      <c r="S146" s="4">
        <f t="shared" si="657"/>
        <v>0</v>
      </c>
      <c r="T146" s="4">
        <f t="shared" si="658"/>
        <v>0</v>
      </c>
      <c r="U146" s="4">
        <f t="shared" si="659"/>
        <v>0</v>
      </c>
      <c r="V146" s="7">
        <f t="shared" si="660"/>
        <v>0</v>
      </c>
      <c r="W146" s="156">
        <v>8.1999999999999993</v>
      </c>
      <c r="X146" s="4">
        <v>4.91</v>
      </c>
      <c r="Y146" s="4">
        <f t="shared" si="661"/>
        <v>40.262</v>
      </c>
      <c r="Z146" s="156">
        <v>15</v>
      </c>
      <c r="AA146" s="4">
        <v>4.91</v>
      </c>
      <c r="AB146" s="157">
        <f t="shared" si="662"/>
        <v>73.650000000000006</v>
      </c>
      <c r="AC146" s="12">
        <v>7.3</v>
      </c>
      <c r="AD146" s="4">
        <v>40.799999999999997</v>
      </c>
      <c r="AE146" s="4" t="e">
        <f>#REF!*AC146</f>
        <v>#REF!</v>
      </c>
      <c r="AF146" s="6">
        <f t="shared" si="663"/>
        <v>46.919999999999995</v>
      </c>
      <c r="AG146" s="7">
        <f t="shared" si="664"/>
        <v>297.83999999999997</v>
      </c>
      <c r="AH146" s="156"/>
      <c r="AI146" s="4">
        <v>0</v>
      </c>
      <c r="AJ146" s="4"/>
      <c r="AK146" s="4">
        <f>AI146*AH146</f>
        <v>0</v>
      </c>
      <c r="AL146" s="4"/>
      <c r="AM146" s="4">
        <v>45.47</v>
      </c>
      <c r="AN146" s="6">
        <f t="shared" si="666"/>
        <v>0</v>
      </c>
      <c r="AO146" s="154">
        <v>0.15329999999999999</v>
      </c>
      <c r="AP146" s="4">
        <v>118.31</v>
      </c>
      <c r="AQ146" s="4">
        <v>155.68</v>
      </c>
      <c r="AR146" s="6">
        <f t="shared" si="667"/>
        <v>171.24800000000002</v>
      </c>
      <c r="AS146" s="7">
        <f t="shared" si="668"/>
        <v>23.865743999999999</v>
      </c>
      <c r="AT146" s="156">
        <v>15</v>
      </c>
      <c r="AU146" s="4">
        <v>1.62</v>
      </c>
      <c r="AV146" s="4">
        <v>4.71</v>
      </c>
      <c r="AW146" s="4">
        <f t="shared" si="669"/>
        <v>24.3</v>
      </c>
      <c r="AX146" s="6">
        <f t="shared" si="670"/>
        <v>70.650000000000006</v>
      </c>
      <c r="AY146" s="169">
        <v>65</v>
      </c>
      <c r="AZ146" s="10">
        <v>1.1200000000000001</v>
      </c>
      <c r="BA146" s="10">
        <v>68.900000000000006</v>
      </c>
      <c r="BB146" s="10">
        <v>74.900000000000006</v>
      </c>
      <c r="BC146" s="10">
        <v>96.8</v>
      </c>
      <c r="BD146" s="10">
        <v>121</v>
      </c>
      <c r="BE146" s="4">
        <f>2.09*115/100</f>
        <v>2.4034999999999997</v>
      </c>
      <c r="BF146" s="4">
        <f t="shared" si="671"/>
        <v>72.800000000000011</v>
      </c>
      <c r="BG146" s="6">
        <f t="shared" si="672"/>
        <v>2.64385</v>
      </c>
      <c r="BH146" s="7">
        <f t="shared" si="673"/>
        <v>156.22749999999999</v>
      </c>
      <c r="BI146" s="27"/>
      <c r="BJ146" s="28"/>
      <c r="BK146" s="29"/>
      <c r="BL146" s="30"/>
      <c r="BM146" s="31"/>
      <c r="BN146" s="28"/>
      <c r="BO146" s="29"/>
      <c r="BP146" s="30"/>
      <c r="BQ146" s="31"/>
      <c r="BR146" s="28"/>
      <c r="BS146" s="29"/>
      <c r="BT146" s="30"/>
      <c r="BU146" s="31"/>
      <c r="BV146" s="28"/>
      <c r="BW146" s="29"/>
      <c r="BX146" s="30"/>
      <c r="BY146" s="31"/>
      <c r="BZ146" s="28"/>
      <c r="CA146" s="29"/>
      <c r="CB146" s="30"/>
      <c r="CD146" s="33">
        <f t="shared" si="674"/>
        <v>119.32872</v>
      </c>
      <c r="CE146" s="17">
        <f t="shared" si="675"/>
        <v>95.462975999999998</v>
      </c>
      <c r="CF146" s="17">
        <f t="shared" si="676"/>
        <v>71.597231999999991</v>
      </c>
      <c r="CG146" s="17">
        <f t="shared" si="677"/>
        <v>47.731487999999999</v>
      </c>
      <c r="CH146" s="17">
        <f t="shared" si="678"/>
        <v>23.865743999999999</v>
      </c>
      <c r="CJ146" s="17">
        <f t="shared" si="679"/>
        <v>1.3258746666666665</v>
      </c>
      <c r="CK146" s="17">
        <f t="shared" si="680"/>
        <v>1.2560917894736843</v>
      </c>
      <c r="CL146" s="17">
        <f t="shared" si="681"/>
        <v>1.1932871999999999</v>
      </c>
      <c r="CM146" s="17">
        <f t="shared" si="682"/>
        <v>1.1364639999999999</v>
      </c>
      <c r="CN146" s="17">
        <f t="shared" si="683"/>
        <v>0.72320436363636365</v>
      </c>
      <c r="CO146" s="17" t="e">
        <f>#REF!+AG146+AX146+AN146+BH146+#REF!+DP146</f>
        <v>#REF!</v>
      </c>
      <c r="CP146" s="17" t="e">
        <f>CO146*1.258</f>
        <v>#REF!</v>
      </c>
      <c r="CQ146" s="17">
        <f t="shared" si="684"/>
        <v>622.23324400000001</v>
      </c>
      <c r="CR146" s="17">
        <f t="shared" si="685"/>
        <v>631.60689400000001</v>
      </c>
      <c r="CS146" s="17">
        <f t="shared" si="686"/>
        <v>646.02789400000006</v>
      </c>
      <c r="CT146" s="17">
        <f t="shared" si="687"/>
        <v>698.66454399999998</v>
      </c>
      <c r="CU146" s="17">
        <f t="shared" si="688"/>
        <v>756.8292439999999</v>
      </c>
      <c r="CV146" s="17">
        <f t="shared" si="689"/>
        <v>891.54484943199986</v>
      </c>
      <c r="CW146" s="17">
        <f t="shared" si="690"/>
        <v>40.262</v>
      </c>
      <c r="CX146" s="17">
        <f t="shared" si="691"/>
        <v>0</v>
      </c>
      <c r="CY146" s="33"/>
      <c r="CZ146" s="33"/>
      <c r="DA146" s="17"/>
      <c r="DB146" s="17"/>
      <c r="DC146" s="17"/>
      <c r="DD146" s="15">
        <f t="shared" si="692"/>
        <v>94.654279477777763</v>
      </c>
      <c r="DE146" s="15">
        <f t="shared" si="693"/>
        <v>92.109385821052626</v>
      </c>
      <c r="DF146" s="15">
        <f t="shared" si="694"/>
        <v>89.818981529999988</v>
      </c>
      <c r="DG146" s="15">
        <f t="shared" si="695"/>
        <v>87.746710980952372</v>
      </c>
      <c r="DH146" s="15">
        <f t="shared" si="696"/>
        <v>72.675652442424237</v>
      </c>
      <c r="DI146" s="15"/>
      <c r="DJ146" s="15"/>
      <c r="DK146" s="15"/>
      <c r="DL146" s="15"/>
      <c r="DM146" s="15"/>
      <c r="DO146" s="17"/>
      <c r="DP146" s="17">
        <v>3.6</v>
      </c>
      <c r="DQ146" s="32">
        <v>117.8</v>
      </c>
      <c r="DR146" s="32">
        <f t="shared" si="697"/>
        <v>340.75540611999998</v>
      </c>
      <c r="DS146" s="32">
        <f t="shared" si="698"/>
        <v>331.59378895578948</v>
      </c>
      <c r="DT146" s="32">
        <f t="shared" si="699"/>
        <v>323.34833350799994</v>
      </c>
      <c r="DU146" s="32">
        <f t="shared" si="700"/>
        <v>315.88815953142853</v>
      </c>
      <c r="DV146" s="32">
        <f t="shared" si="701"/>
        <v>261.63234879272727</v>
      </c>
      <c r="DW146" s="32">
        <v>182</v>
      </c>
      <c r="DX146" s="32">
        <f t="shared" si="702"/>
        <v>17227.078864955554</v>
      </c>
      <c r="DY146" s="32">
        <f t="shared" si="703"/>
        <v>16763.908219431578</v>
      </c>
      <c r="DZ146" s="32">
        <f t="shared" si="704"/>
        <v>16347.054638459998</v>
      </c>
      <c r="EA146" s="32">
        <f t="shared" si="705"/>
        <v>15969.901398533331</v>
      </c>
      <c r="EB146" s="32">
        <f t="shared" si="706"/>
        <v>13226.968744521211</v>
      </c>
      <c r="ED146" s="15">
        <f t="shared" si="707"/>
        <v>1703.7770305999998</v>
      </c>
      <c r="EE146" s="15">
        <f t="shared" si="708"/>
        <v>1750.0783305999998</v>
      </c>
      <c r="EF146" s="15">
        <f t="shared" si="709"/>
        <v>1796.3796305999997</v>
      </c>
      <c r="EG146" s="15">
        <f t="shared" si="710"/>
        <v>1842.6809305999998</v>
      </c>
      <c r="EH146" s="15">
        <f t="shared" si="711"/>
        <v>2398.2965305999996</v>
      </c>
      <c r="EI146" s="34"/>
      <c r="EJ146" s="35">
        <f t="shared" si="712"/>
        <v>13066.972433666666</v>
      </c>
      <c r="EK146" s="35">
        <f t="shared" si="713"/>
        <v>10607.277390666666</v>
      </c>
      <c r="EL146" s="35"/>
      <c r="EM146" s="35"/>
      <c r="EN146" s="15">
        <f t="shared" si="714"/>
        <v>74.830513555555555</v>
      </c>
      <c r="EO146" s="15">
        <f t="shared" si="723"/>
        <v>80.095118105263154</v>
      </c>
      <c r="EP146" s="15">
        <f t="shared" si="724"/>
        <v>78.103462199999996</v>
      </c>
      <c r="EQ146" s="15">
        <f t="shared" si="725"/>
        <v>71.796551833333325</v>
      </c>
      <c r="ER146" s="15">
        <f t="shared" si="715"/>
        <v>58.281743904761903</v>
      </c>
      <c r="ES146" s="15"/>
      <c r="ET146" s="15">
        <f t="shared" si="726"/>
        <v>1346.9492439999999</v>
      </c>
      <c r="EU146" s="15">
        <f t="shared" si="727"/>
        <v>1521.8072439999999</v>
      </c>
      <c r="EV146" s="15">
        <f t="shared" si="728"/>
        <v>1562.0692439999998</v>
      </c>
      <c r="EW146" s="15">
        <f t="shared" si="716"/>
        <v>1723.1172439999998</v>
      </c>
      <c r="EX146" s="15">
        <f t="shared" si="717"/>
        <v>2447.8332439999999</v>
      </c>
      <c r="EY146" s="17">
        <f t="shared" si="718"/>
        <v>1346.9492439999999</v>
      </c>
      <c r="EZ146" s="17">
        <f t="shared" si="719"/>
        <v>1396.5848940000001</v>
      </c>
      <c r="FA146" s="17">
        <f t="shared" si="720"/>
        <v>1451.2678940000001</v>
      </c>
      <c r="FB146" s="17">
        <f t="shared" si="721"/>
        <v>1664.952544</v>
      </c>
      <c r="FC146" s="17">
        <f t="shared" si="722"/>
        <v>2447.8332439999999</v>
      </c>
      <c r="FE146" s="17"/>
      <c r="FF146" s="17"/>
      <c r="FG146" s="17"/>
      <c r="FH146" s="17"/>
      <c r="FI146" s="17"/>
    </row>
    <row r="147" spans="1:165" ht="13.5" thickBot="1">
      <c r="A147" s="160">
        <v>10</v>
      </c>
      <c r="B147" s="2" t="s">
        <v>145</v>
      </c>
      <c r="C147" s="161">
        <v>18</v>
      </c>
      <c r="D147" s="162">
        <v>19</v>
      </c>
      <c r="E147" s="162">
        <v>20</v>
      </c>
      <c r="F147" s="162">
        <v>21</v>
      </c>
      <c r="G147" s="163">
        <v>33</v>
      </c>
      <c r="H147" s="26"/>
      <c r="I147" s="26">
        <f t="shared" si="642"/>
        <v>0</v>
      </c>
      <c r="J147" s="8">
        <f t="shared" si="650"/>
        <v>0</v>
      </c>
      <c r="K147" s="8">
        <f t="shared" si="651"/>
        <v>0</v>
      </c>
      <c r="L147" s="8">
        <f t="shared" si="652"/>
        <v>0</v>
      </c>
      <c r="M147" s="8">
        <f t="shared" si="653"/>
        <v>0</v>
      </c>
      <c r="N147" s="164">
        <f t="shared" si="654"/>
        <v>0</v>
      </c>
      <c r="O147" s="154">
        <v>1.5599999999999999E-2</v>
      </c>
      <c r="P147" s="4">
        <v>0</v>
      </c>
      <c r="Q147" s="4">
        <f t="shared" si="655"/>
        <v>0</v>
      </c>
      <c r="R147" s="8">
        <f t="shared" si="656"/>
        <v>0</v>
      </c>
      <c r="S147" s="8">
        <f t="shared" si="657"/>
        <v>0</v>
      </c>
      <c r="T147" s="8">
        <f t="shared" si="658"/>
        <v>0</v>
      </c>
      <c r="U147" s="8">
        <f t="shared" si="659"/>
        <v>0</v>
      </c>
      <c r="V147" s="166">
        <f t="shared" si="660"/>
        <v>0</v>
      </c>
      <c r="W147" s="156">
        <v>8.1999999999999993</v>
      </c>
      <c r="X147" s="4">
        <v>4.91</v>
      </c>
      <c r="Y147" s="4">
        <f t="shared" si="661"/>
        <v>40.262</v>
      </c>
      <c r="Z147" s="156">
        <v>15</v>
      </c>
      <c r="AA147" s="4">
        <v>4.91</v>
      </c>
      <c r="AB147" s="157">
        <f t="shared" si="662"/>
        <v>73.650000000000006</v>
      </c>
      <c r="AC147" s="165">
        <v>7.3</v>
      </c>
      <c r="AD147" s="4">
        <v>26.38</v>
      </c>
      <c r="AE147" s="8" t="e">
        <f>#REF!*AC147</f>
        <v>#REF!</v>
      </c>
      <c r="AF147" s="6">
        <f t="shared" si="663"/>
        <v>30.336999999999996</v>
      </c>
      <c r="AG147" s="7">
        <f t="shared" si="664"/>
        <v>192.57399999999998</v>
      </c>
      <c r="AH147" s="167"/>
      <c r="AI147" s="8"/>
      <c r="AJ147" s="8"/>
      <c r="AK147" s="8">
        <f>AI147*AH147</f>
        <v>0</v>
      </c>
      <c r="AL147" s="8"/>
      <c r="AM147" s="8">
        <v>0</v>
      </c>
      <c r="AN147" s="6">
        <f t="shared" si="666"/>
        <v>0</v>
      </c>
      <c r="AO147" s="154">
        <v>0.13830000000000001</v>
      </c>
      <c r="AP147" s="8">
        <v>118.31</v>
      </c>
      <c r="AQ147" s="4">
        <v>155.68</v>
      </c>
      <c r="AR147" s="6">
        <f t="shared" si="667"/>
        <v>171.24800000000002</v>
      </c>
      <c r="AS147" s="7">
        <f t="shared" si="668"/>
        <v>21.530544000000003</v>
      </c>
      <c r="AT147" s="156">
        <v>15</v>
      </c>
      <c r="AU147" s="8">
        <v>1.62</v>
      </c>
      <c r="AV147" s="4">
        <v>4.71</v>
      </c>
      <c r="AW147" s="8">
        <f t="shared" si="669"/>
        <v>24.3</v>
      </c>
      <c r="AX147" s="6">
        <f t="shared" si="670"/>
        <v>70.650000000000006</v>
      </c>
      <c r="AY147" s="4">
        <v>65</v>
      </c>
      <c r="AZ147" s="4">
        <v>1.1200000000000001</v>
      </c>
      <c r="BA147" s="4">
        <v>68.900000000000006</v>
      </c>
      <c r="BB147" s="4">
        <v>84.8</v>
      </c>
      <c r="BC147" s="4">
        <v>96.8</v>
      </c>
      <c r="BD147" s="4">
        <v>121</v>
      </c>
      <c r="BE147" s="4">
        <f>2.09*115/100</f>
        <v>2.4034999999999997</v>
      </c>
      <c r="BF147" s="8">
        <f t="shared" si="671"/>
        <v>72.800000000000011</v>
      </c>
      <c r="BG147" s="6">
        <f t="shared" si="672"/>
        <v>2.64385</v>
      </c>
      <c r="BH147" s="7">
        <f t="shared" si="673"/>
        <v>156.22749999999999</v>
      </c>
      <c r="BI147" s="170"/>
      <c r="BJ147" s="171"/>
      <c r="BK147" s="172"/>
      <c r="BL147" s="173"/>
      <c r="BM147" s="174"/>
      <c r="BN147" s="171"/>
      <c r="BO147" s="172"/>
      <c r="BP147" s="173"/>
      <c r="BQ147" s="174"/>
      <c r="BR147" s="171"/>
      <c r="BS147" s="172"/>
      <c r="BT147" s="173"/>
      <c r="BU147" s="174"/>
      <c r="BV147" s="171"/>
      <c r="BW147" s="172"/>
      <c r="BX147" s="173"/>
      <c r="BY147" s="174"/>
      <c r="BZ147" s="171"/>
      <c r="CA147" s="172"/>
      <c r="CB147" s="173"/>
      <c r="CD147" s="33">
        <f t="shared" si="674"/>
        <v>107.65272000000002</v>
      </c>
      <c r="CE147" s="17">
        <f t="shared" si="675"/>
        <v>86.12217600000001</v>
      </c>
      <c r="CF147" s="17">
        <f t="shared" si="676"/>
        <v>64.591632000000004</v>
      </c>
      <c r="CG147" s="17">
        <f t="shared" si="677"/>
        <v>43.061088000000005</v>
      </c>
      <c r="CH147" s="17">
        <f t="shared" si="678"/>
        <v>21.530544000000003</v>
      </c>
      <c r="CJ147" s="17">
        <f t="shared" si="679"/>
        <v>1.1961413333333335</v>
      </c>
      <c r="CK147" s="17">
        <f t="shared" si="680"/>
        <v>1.1331865263157896</v>
      </c>
      <c r="CL147" s="17">
        <f t="shared" si="681"/>
        <v>1.0765272000000001</v>
      </c>
      <c r="CM147" s="17">
        <f t="shared" si="682"/>
        <v>1.0252640000000002</v>
      </c>
      <c r="CN147" s="17">
        <f t="shared" si="683"/>
        <v>0.65244072727272739</v>
      </c>
      <c r="CO147" s="17" t="e">
        <f>#REF!+AG147+AX147+AN147+BH147+#REF!+DP147</f>
        <v>#REF!</v>
      </c>
      <c r="CP147" s="17" t="e">
        <f>CO147*1.22</f>
        <v>#REF!</v>
      </c>
      <c r="CQ147" s="17">
        <f t="shared" si="684"/>
        <v>514.63204399999995</v>
      </c>
      <c r="CR147" s="17">
        <f t="shared" si="685"/>
        <v>524.00569399999995</v>
      </c>
      <c r="CS147" s="17">
        <f t="shared" si="686"/>
        <v>562.22134399999993</v>
      </c>
      <c r="CT147" s="17">
        <f t="shared" si="687"/>
        <v>591.06334399999992</v>
      </c>
      <c r="CU147" s="17">
        <f t="shared" si="688"/>
        <v>649.22804399999995</v>
      </c>
      <c r="CV147" s="17">
        <f t="shared" si="689"/>
        <v>753.75375908399985</v>
      </c>
      <c r="CW147" s="17">
        <f t="shared" si="690"/>
        <v>40.262</v>
      </c>
      <c r="CX147" s="17">
        <f t="shared" si="691"/>
        <v>0</v>
      </c>
      <c r="CY147" s="33"/>
      <c r="CZ147" s="33"/>
      <c r="DA147" s="17"/>
      <c r="DB147" s="17"/>
      <c r="DC147" s="17"/>
      <c r="DD147" s="15">
        <f t="shared" si="692"/>
        <v>87.779758366666655</v>
      </c>
      <c r="DE147" s="15">
        <f t="shared" si="693"/>
        <v>85.596681610526304</v>
      </c>
      <c r="DF147" s="15">
        <f t="shared" si="694"/>
        <v>83.631912529999994</v>
      </c>
      <c r="DG147" s="15">
        <f t="shared" si="695"/>
        <v>81.8542643142857</v>
      </c>
      <c r="DH147" s="15">
        <f t="shared" si="696"/>
        <v>68.925913654545454</v>
      </c>
      <c r="DI147" s="15"/>
      <c r="DJ147" s="15"/>
      <c r="DK147" s="15"/>
      <c r="DL147" s="15"/>
      <c r="DM147" s="15"/>
      <c r="DO147" s="17"/>
      <c r="DP147" s="17">
        <v>1.3</v>
      </c>
      <c r="DQ147" s="32">
        <v>116.1</v>
      </c>
      <c r="DR147" s="32">
        <f t="shared" si="697"/>
        <v>114.11368587666665</v>
      </c>
      <c r="DS147" s="32">
        <f t="shared" si="698"/>
        <v>111.2756860936842</v>
      </c>
      <c r="DT147" s="32">
        <f t="shared" si="699"/>
        <v>108.721486289</v>
      </c>
      <c r="DU147" s="32">
        <f t="shared" si="700"/>
        <v>106.41054360857142</v>
      </c>
      <c r="DV147" s="32">
        <f t="shared" si="701"/>
        <v>89.603687750909089</v>
      </c>
      <c r="DW147" s="32">
        <v>96</v>
      </c>
      <c r="DX147" s="32">
        <f t="shared" si="702"/>
        <v>8426.8568031999985</v>
      </c>
      <c r="DY147" s="32">
        <f t="shared" si="703"/>
        <v>8217.281434610526</v>
      </c>
      <c r="DZ147" s="32">
        <f t="shared" si="704"/>
        <v>8028.6636028799994</v>
      </c>
      <c r="EA147" s="32">
        <f t="shared" si="705"/>
        <v>7858.0093741714272</v>
      </c>
      <c r="EB147" s="32">
        <f t="shared" si="706"/>
        <v>6616.8877108363631</v>
      </c>
      <c r="ED147" s="15">
        <f t="shared" si="707"/>
        <v>1580.0356505999998</v>
      </c>
      <c r="EE147" s="15">
        <f t="shared" si="708"/>
        <v>1626.3369505999997</v>
      </c>
      <c r="EF147" s="15">
        <f t="shared" si="709"/>
        <v>1672.6382506</v>
      </c>
      <c r="EG147" s="15">
        <f t="shared" si="710"/>
        <v>1718.9395505999996</v>
      </c>
      <c r="EH147" s="15">
        <f t="shared" si="711"/>
        <v>2274.5551506000002</v>
      </c>
      <c r="EI147" s="34"/>
      <c r="EJ147" s="35">
        <f t="shared" si="712"/>
        <v>6462.0641759999999</v>
      </c>
      <c r="EK147" s="35">
        <f t="shared" si="713"/>
        <v>5349.101814857142</v>
      </c>
      <c r="EL147" s="35"/>
      <c r="EM147" s="35"/>
      <c r="EN147" s="15">
        <f t="shared" si="714"/>
        <v>68.852669111111112</v>
      </c>
      <c r="EO147" s="15">
        <f t="shared" si="723"/>
        <v>74.43189705263157</v>
      </c>
      <c r="EP147" s="15">
        <f t="shared" si="724"/>
        <v>72.723402199999995</v>
      </c>
      <c r="EQ147" s="15">
        <f t="shared" si="725"/>
        <v>67.313168500000003</v>
      </c>
      <c r="ER147" s="15">
        <f t="shared" si="715"/>
        <v>55.719810571428567</v>
      </c>
      <c r="ES147" s="15"/>
      <c r="ET147" s="15">
        <f t="shared" si="726"/>
        <v>1239.3480440000001</v>
      </c>
      <c r="EU147" s="15">
        <f t="shared" si="727"/>
        <v>1414.2060439999998</v>
      </c>
      <c r="EV147" s="15">
        <f t="shared" si="728"/>
        <v>1454.468044</v>
      </c>
      <c r="EW147" s="15">
        <f t="shared" si="716"/>
        <v>1615.516044</v>
      </c>
      <c r="EX147" s="15">
        <f t="shared" si="717"/>
        <v>2340.2320439999999</v>
      </c>
      <c r="EY147" s="17">
        <f t="shared" si="718"/>
        <v>1239.3480440000001</v>
      </c>
      <c r="EZ147" s="17">
        <f t="shared" si="719"/>
        <v>1288.983694</v>
      </c>
      <c r="FA147" s="17">
        <f t="shared" si="720"/>
        <v>1367.4613439999998</v>
      </c>
      <c r="FB147" s="17">
        <f t="shared" si="721"/>
        <v>1557.3513439999999</v>
      </c>
      <c r="FC147" s="17">
        <f t="shared" si="722"/>
        <v>2340.2320439999999</v>
      </c>
      <c r="FE147" s="17"/>
      <c r="FF147" s="17"/>
      <c r="FG147" s="17"/>
      <c r="FH147" s="17"/>
      <c r="FI147" s="17"/>
    </row>
    <row r="148" spans="1:165">
      <c r="A148" s="189">
        <v>12</v>
      </c>
      <c r="B148" s="137" t="s">
        <v>146</v>
      </c>
      <c r="C148" s="175"/>
      <c r="D148" s="176"/>
      <c r="E148" s="176"/>
      <c r="F148" s="176"/>
      <c r="G148" s="177"/>
      <c r="H148" s="26"/>
      <c r="I148" s="26">
        <f t="shared" si="642"/>
        <v>0</v>
      </c>
      <c r="J148" s="9"/>
      <c r="K148" s="9"/>
      <c r="L148" s="9"/>
      <c r="M148" s="9"/>
      <c r="N148" s="148"/>
      <c r="O148" s="178"/>
      <c r="P148" s="4">
        <f t="shared" ref="P148:P157" si="729">O148*1</f>
        <v>0</v>
      </c>
      <c r="Q148" s="4">
        <f t="shared" si="655"/>
        <v>0</v>
      </c>
      <c r="R148" s="9"/>
      <c r="S148" s="9"/>
      <c r="T148" s="9"/>
      <c r="U148" s="9"/>
      <c r="V148" s="179"/>
      <c r="W148" s="156"/>
      <c r="X148" s="4"/>
      <c r="Y148" s="4"/>
      <c r="Z148" s="156"/>
      <c r="AA148" s="4"/>
      <c r="AB148" s="157"/>
      <c r="AC148" s="178"/>
      <c r="AD148" s="9"/>
      <c r="AE148" s="9"/>
      <c r="AF148" s="6"/>
      <c r="AG148" s="7"/>
      <c r="AH148" s="146"/>
      <c r="AI148" s="9"/>
      <c r="AJ148" s="9"/>
      <c r="AK148" s="9"/>
      <c r="AL148" s="9"/>
      <c r="AM148" s="9"/>
      <c r="AN148" s="6"/>
      <c r="AO148" s="178"/>
      <c r="AP148" s="9"/>
      <c r="AQ148" s="4"/>
      <c r="AR148" s="6"/>
      <c r="AS148" s="7"/>
      <c r="AT148" s="156"/>
      <c r="AU148" s="9"/>
      <c r="AV148" s="4"/>
      <c r="AW148" s="9"/>
      <c r="AX148" s="6"/>
      <c r="AY148" s="4"/>
      <c r="AZ148" s="4"/>
      <c r="BA148" s="4"/>
      <c r="BB148" s="4"/>
      <c r="BC148" s="4"/>
      <c r="BD148" s="4"/>
      <c r="BE148" s="4"/>
      <c r="BF148" s="9"/>
      <c r="BG148" s="6"/>
      <c r="BH148" s="7"/>
      <c r="BI148" s="181"/>
      <c r="BJ148" s="182"/>
      <c r="BK148" s="183"/>
      <c r="BL148" s="184"/>
      <c r="BM148" s="185"/>
      <c r="BN148" s="182"/>
      <c r="BO148" s="183"/>
      <c r="BP148" s="184"/>
      <c r="BQ148" s="185"/>
      <c r="BR148" s="182"/>
      <c r="BS148" s="183"/>
      <c r="BT148" s="184"/>
      <c r="BU148" s="185"/>
      <c r="BV148" s="182"/>
      <c r="BW148" s="183"/>
      <c r="BX148" s="184"/>
      <c r="BY148" s="185"/>
      <c r="BZ148" s="182"/>
      <c r="CA148" s="183"/>
      <c r="CB148" s="184"/>
      <c r="CD148" s="33"/>
      <c r="CE148" s="17"/>
      <c r="CF148" s="17"/>
      <c r="CG148" s="17"/>
      <c r="CH148" s="17"/>
      <c r="CJ148" s="17"/>
      <c r="CK148" s="17"/>
      <c r="CL148" s="17"/>
      <c r="CM148" s="17"/>
      <c r="CN148" s="17"/>
      <c r="CO148" s="17"/>
      <c r="CP148" s="17"/>
      <c r="CQ148" s="17">
        <f t="shared" si="684"/>
        <v>0</v>
      </c>
      <c r="CR148" s="17">
        <f t="shared" si="685"/>
        <v>0</v>
      </c>
      <c r="CS148" s="17">
        <f t="shared" si="686"/>
        <v>0</v>
      </c>
      <c r="CT148" s="17">
        <f t="shared" si="687"/>
        <v>0</v>
      </c>
      <c r="CU148" s="17">
        <f t="shared" si="688"/>
        <v>0</v>
      </c>
      <c r="CV148" s="17"/>
      <c r="CW148" s="17">
        <f t="shared" si="690"/>
        <v>0</v>
      </c>
      <c r="CX148" s="17"/>
      <c r="CY148" s="33"/>
      <c r="CZ148" s="33"/>
      <c r="DA148" s="17"/>
      <c r="DB148" s="17"/>
      <c r="DC148" s="17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O148" s="17"/>
      <c r="DP148" s="17"/>
      <c r="ED148" s="15"/>
      <c r="EE148" s="15"/>
      <c r="EF148" s="15"/>
      <c r="EG148" s="15"/>
      <c r="EH148" s="15"/>
      <c r="EI148" s="34"/>
      <c r="EJ148" s="35"/>
      <c r="EK148" s="35"/>
      <c r="EL148" s="35"/>
      <c r="EM148" s="35"/>
      <c r="EN148" s="15">
        <f t="shared" si="714"/>
        <v>0</v>
      </c>
      <c r="EO148" s="15">
        <f t="shared" si="723"/>
        <v>0</v>
      </c>
      <c r="EP148" s="15">
        <f t="shared" si="724"/>
        <v>0</v>
      </c>
      <c r="EQ148" s="15">
        <f t="shared" si="725"/>
        <v>0</v>
      </c>
      <c r="ER148" s="15">
        <f t="shared" si="715"/>
        <v>0</v>
      </c>
      <c r="ES148" s="15"/>
      <c r="ET148" s="15">
        <f t="shared" si="726"/>
        <v>0</v>
      </c>
      <c r="EU148" s="15">
        <f t="shared" si="727"/>
        <v>0</v>
      </c>
      <c r="EV148" s="15">
        <f t="shared" si="728"/>
        <v>0</v>
      </c>
      <c r="EW148" s="15"/>
      <c r="EX148" s="15"/>
      <c r="EY148" s="17">
        <f t="shared" si="718"/>
        <v>0</v>
      </c>
      <c r="EZ148" s="17">
        <f t="shared" si="719"/>
        <v>0</v>
      </c>
      <c r="FA148" s="17">
        <f t="shared" si="720"/>
        <v>0</v>
      </c>
      <c r="FB148" s="17">
        <f t="shared" si="721"/>
        <v>0</v>
      </c>
      <c r="FC148" s="17">
        <f t="shared" si="722"/>
        <v>0</v>
      </c>
      <c r="FE148" s="17"/>
      <c r="FF148" s="17"/>
      <c r="FG148" s="17"/>
      <c r="FH148" s="17"/>
      <c r="FI148" s="17"/>
    </row>
    <row r="149" spans="1:165" ht="13.5" thickBot="1">
      <c r="A149" s="48">
        <v>1</v>
      </c>
      <c r="B149" s="19" t="s">
        <v>147</v>
      </c>
      <c r="C149" s="23">
        <v>18</v>
      </c>
      <c r="D149" s="24">
        <v>19</v>
      </c>
      <c r="E149" s="24">
        <v>20</v>
      </c>
      <c r="F149" s="24">
        <v>21</v>
      </c>
      <c r="G149" s="25">
        <v>33</v>
      </c>
      <c r="H149" s="26"/>
      <c r="I149" s="26">
        <f t="shared" si="642"/>
        <v>0</v>
      </c>
      <c r="J149" s="4">
        <f t="shared" ref="J149:J163" si="730">I149*C149</f>
        <v>0</v>
      </c>
      <c r="K149" s="4">
        <f t="shared" ref="K149:K163" si="731">I149*D149</f>
        <v>0</v>
      </c>
      <c r="L149" s="4">
        <f t="shared" ref="L149:L163" si="732">I149*E149</f>
        <v>0</v>
      </c>
      <c r="M149" s="4">
        <f t="shared" ref="M149:M163" si="733">I149*F149</f>
        <v>0</v>
      </c>
      <c r="N149" s="6">
        <f t="shared" ref="N149:N163" si="734">I149*G149</f>
        <v>0</v>
      </c>
      <c r="O149" s="12">
        <v>0</v>
      </c>
      <c r="P149" s="4">
        <f t="shared" si="729"/>
        <v>0</v>
      </c>
      <c r="Q149" s="4">
        <f t="shared" si="655"/>
        <v>0</v>
      </c>
      <c r="R149" s="4">
        <f t="shared" ref="R149:R163" si="735">P149*O149*C149</f>
        <v>0</v>
      </c>
      <c r="S149" s="4">
        <f t="shared" ref="S149:S163" si="736">P149*O149*D149</f>
        <v>0</v>
      </c>
      <c r="T149" s="4">
        <f t="shared" ref="T149:T163" si="737">P149*O149*E149</f>
        <v>0</v>
      </c>
      <c r="U149" s="4">
        <f t="shared" ref="U149:U163" si="738">P149*O149*F149</f>
        <v>0</v>
      </c>
      <c r="V149" s="7">
        <f t="shared" ref="V149:V163" si="739">P149*O149*G149</f>
        <v>0</v>
      </c>
      <c r="W149" s="156">
        <v>8.1999999999999993</v>
      </c>
      <c r="X149" s="4">
        <v>4.91</v>
      </c>
      <c r="Y149" s="4">
        <f t="shared" ref="Y149:Y163" si="740">W149*X149</f>
        <v>40.262</v>
      </c>
      <c r="Z149" s="156">
        <v>15</v>
      </c>
      <c r="AA149" s="4">
        <v>4.91</v>
      </c>
      <c r="AB149" s="157">
        <f t="shared" ref="AB149:AB163" si="741">AA149*Z149</f>
        <v>73.650000000000006</v>
      </c>
      <c r="AC149" s="12">
        <v>7.3</v>
      </c>
      <c r="AD149" s="4">
        <v>44.08</v>
      </c>
      <c r="AE149" s="4" t="e">
        <f>#REF!*AC149</f>
        <v>#REF!</v>
      </c>
      <c r="AF149" s="6">
        <f t="shared" ref="AF149:AF163" si="742">AD149*1.15</f>
        <v>50.691999999999993</v>
      </c>
      <c r="AG149" s="7">
        <f t="shared" ref="AG149:AG163" si="743">AC149*AD149</f>
        <v>321.78399999999999</v>
      </c>
      <c r="AH149" s="156"/>
      <c r="AI149" s="4">
        <v>0</v>
      </c>
      <c r="AJ149" s="4"/>
      <c r="AK149" s="4">
        <f t="shared" ref="AK149:AK163" si="744">AI149*AH149</f>
        <v>0</v>
      </c>
      <c r="AL149" s="4"/>
      <c r="AM149" s="4">
        <v>201.78</v>
      </c>
      <c r="AN149" s="6">
        <f t="shared" ref="AN149:AN163" si="745">AH149*AJ149</f>
        <v>0</v>
      </c>
      <c r="AO149" s="154">
        <v>0.29099999999999998</v>
      </c>
      <c r="AP149" s="4">
        <v>112.8</v>
      </c>
      <c r="AQ149" s="4">
        <v>173.44</v>
      </c>
      <c r="AR149" s="6">
        <f t="shared" ref="AR149:AR163" si="746">AQ149*1.1</f>
        <v>190.78400000000002</v>
      </c>
      <c r="AS149" s="7">
        <f t="shared" ref="AS149:AS163" si="747">AO149*AQ149</f>
        <v>50.471039999999995</v>
      </c>
      <c r="AT149" s="156">
        <v>15</v>
      </c>
      <c r="AU149" s="4">
        <v>1.62</v>
      </c>
      <c r="AV149" s="4">
        <v>4.71</v>
      </c>
      <c r="AW149" s="4">
        <f t="shared" ref="AW149:AW163" si="748">AU149*AT149</f>
        <v>24.3</v>
      </c>
      <c r="AX149" s="6">
        <f t="shared" ref="AX149:AX163" si="749">AV149*AT149</f>
        <v>70.650000000000006</v>
      </c>
      <c r="AY149" s="203">
        <v>65</v>
      </c>
      <c r="AZ149" s="9">
        <v>1.1200000000000001</v>
      </c>
      <c r="BA149" s="9">
        <v>74.599999999999994</v>
      </c>
      <c r="BB149" s="9">
        <v>84.8</v>
      </c>
      <c r="BC149" s="9">
        <v>96.8</v>
      </c>
      <c r="BD149" s="9">
        <v>121</v>
      </c>
      <c r="BE149" s="4">
        <f t="shared" ref="BE149:BE163" si="750">2.09*115/100</f>
        <v>2.4034999999999997</v>
      </c>
      <c r="BF149" s="4">
        <f t="shared" ref="BF149:BF163" si="751">AZ149*AY149</f>
        <v>72.800000000000011</v>
      </c>
      <c r="BG149" s="6">
        <f t="shared" ref="BG149:BG163" si="752">BE149*1.1</f>
        <v>2.64385</v>
      </c>
      <c r="BH149" s="7">
        <f t="shared" ref="BH149:BH163" si="753">BE149*AY149</f>
        <v>156.22749999999999</v>
      </c>
      <c r="BI149" s="27"/>
      <c r="BJ149" s="28"/>
      <c r="BK149" s="29"/>
      <c r="BL149" s="30"/>
      <c r="BM149" s="31"/>
      <c r="BN149" s="28"/>
      <c r="BO149" s="29"/>
      <c r="BP149" s="30"/>
      <c r="BQ149" s="31"/>
      <c r="BR149" s="28"/>
      <c r="BS149" s="29"/>
      <c r="BT149" s="30"/>
      <c r="BU149" s="31"/>
      <c r="BV149" s="28"/>
      <c r="BW149" s="29"/>
      <c r="BX149" s="30"/>
      <c r="BY149" s="31"/>
      <c r="BZ149" s="28"/>
      <c r="CA149" s="29"/>
      <c r="CB149" s="30"/>
      <c r="CD149" s="33">
        <f t="shared" ref="CD149:CD163" si="754">(AS149*5)</f>
        <v>252.35519999999997</v>
      </c>
      <c r="CE149" s="17">
        <f t="shared" ref="CE149:CE163" si="755">AS149*4</f>
        <v>201.88415999999998</v>
      </c>
      <c r="CF149" s="17">
        <f t="shared" ref="CF149:CF163" si="756">AS149*3</f>
        <v>151.41311999999999</v>
      </c>
      <c r="CG149" s="17">
        <f t="shared" ref="CG149:CG163" si="757">AS149*2</f>
        <v>100.94207999999999</v>
      </c>
      <c r="CH149" s="17">
        <f t="shared" ref="CH149:CH163" si="758">AS149</f>
        <v>50.471039999999995</v>
      </c>
      <c r="CJ149" s="17">
        <f t="shared" ref="CJ149:CJ163" si="759">CD149/5/18</f>
        <v>2.8039466666666666</v>
      </c>
      <c r="CK149" s="17">
        <f t="shared" ref="CK149:CK163" si="760">CE149/4/19</f>
        <v>2.6563705263157891</v>
      </c>
      <c r="CL149" s="17">
        <f t="shared" ref="CL149:CL163" si="761">CF149/3/20</f>
        <v>2.5235519999999996</v>
      </c>
      <c r="CM149" s="17">
        <f t="shared" ref="CM149:CM163" si="762">CG149/2/21</f>
        <v>2.4033828571428568</v>
      </c>
      <c r="CN149" s="17">
        <f t="shared" ref="CN149:CN163" si="763">CH149/1/33</f>
        <v>1.5294254545454544</v>
      </c>
      <c r="CO149" s="17" t="e">
        <f>#REF!+AG149+AX149+AN149+BH149+#REF!+DP149</f>
        <v>#REF!</v>
      </c>
      <c r="CP149" s="17" t="e">
        <f>CO149*1.263</f>
        <v>#REF!</v>
      </c>
      <c r="CQ149" s="17">
        <f t="shared" si="684"/>
        <v>672.78253999999993</v>
      </c>
      <c r="CR149" s="17">
        <f t="shared" si="685"/>
        <v>695.85613999999987</v>
      </c>
      <c r="CS149" s="17">
        <f t="shared" si="686"/>
        <v>720.37183999999991</v>
      </c>
      <c r="CT149" s="17">
        <f t="shared" si="687"/>
        <v>749.21383999999989</v>
      </c>
      <c r="CU149" s="17">
        <f t="shared" si="688"/>
        <v>807.37853999999993</v>
      </c>
      <c r="CV149" s="17">
        <f t="shared" ref="CV149:CV163" si="764">CU149*DQ149/100</f>
        <v>948.66978449999999</v>
      </c>
      <c r="CW149" s="17">
        <f t="shared" si="690"/>
        <v>40.262</v>
      </c>
      <c r="CX149" s="17">
        <f t="shared" ref="CX149:CX163" si="765">O149*P149</f>
        <v>0</v>
      </c>
      <c r="CY149" s="33"/>
      <c r="CZ149" s="33"/>
      <c r="DA149" s="17"/>
      <c r="DB149" s="17"/>
      <c r="DC149" s="17"/>
      <c r="DD149" s="15">
        <f t="shared" ref="DD149:DD163" si="766">(CU149/18+CW149)*1.15</f>
        <v>97.883817833333339</v>
      </c>
      <c r="DE149" s="15">
        <f t="shared" ref="DE149:DE163" si="767">(CU149/19+CW149)*1.15</f>
        <v>95.168948473684182</v>
      </c>
      <c r="DF149" s="15">
        <f t="shared" ref="DF149:DF163" si="768">(CU149/20+CW149) *1.15</f>
        <v>92.725566049999998</v>
      </c>
      <c r="DG149" s="15">
        <f t="shared" ref="DG149:DG163" si="769">(CU149/21+CW149)*1.15</f>
        <v>90.514886714285709</v>
      </c>
      <c r="DH149" s="15">
        <f t="shared" ref="DH149:DH163" si="770">(CU149/33+CW149) *1.15</f>
        <v>74.437218818181805</v>
      </c>
      <c r="DI149" s="15"/>
      <c r="DJ149" s="15"/>
      <c r="DK149" s="15"/>
      <c r="DL149" s="15"/>
      <c r="DM149" s="15"/>
      <c r="DO149" s="17"/>
      <c r="DP149" s="17">
        <v>5.5</v>
      </c>
      <c r="DQ149" s="32">
        <v>117.5</v>
      </c>
      <c r="DR149" s="32">
        <f t="shared" ref="DR149:DR163" si="771">DD149*DP149</f>
        <v>538.36099808333336</v>
      </c>
      <c r="DS149" s="32">
        <f t="shared" ref="DS149:DS163" si="772">DE149*DP149</f>
        <v>523.42921660526304</v>
      </c>
      <c r="DT149" s="32">
        <f t="shared" ref="DT149:DT163" si="773">DF149*DP149</f>
        <v>509.99061327499999</v>
      </c>
      <c r="DU149" s="32">
        <f t="shared" ref="DU149:DU163" si="774">DG149*DP149</f>
        <v>497.83187692857138</v>
      </c>
      <c r="DV149" s="32">
        <f t="shared" ref="DV149:DV163" si="775">DH149*DP149</f>
        <v>409.40470349999993</v>
      </c>
      <c r="DW149" s="32">
        <v>110</v>
      </c>
      <c r="DX149" s="32">
        <f t="shared" ref="DX149:DX163" si="776">DD149*DW149</f>
        <v>10767.219961666668</v>
      </c>
      <c r="DY149" s="32">
        <f t="shared" ref="DY149:DY163" si="777">DE149*DW149</f>
        <v>10468.58433210526</v>
      </c>
      <c r="DZ149" s="32">
        <f t="shared" ref="DZ149:DZ163" si="778">DF149*DW149</f>
        <v>10199.812265500001</v>
      </c>
      <c r="EA149" s="32">
        <f t="shared" ref="EA149:EA163" si="779">DG149*DW149</f>
        <v>9956.6375385714273</v>
      </c>
      <c r="EB149" s="32">
        <f t="shared" ref="EB149:EB163" si="780">DH149*DW149</f>
        <v>8188.0940699999983</v>
      </c>
      <c r="ED149" s="15">
        <f t="shared" ref="ED149:ED163" si="781">DD149*18</f>
        <v>1761.908721</v>
      </c>
      <c r="EE149" s="15">
        <f t="shared" ref="EE149:EE163" si="782">DE149*19</f>
        <v>1808.2100209999994</v>
      </c>
      <c r="EF149" s="15">
        <f t="shared" ref="EF149:EF163" si="783">DF149*20</f>
        <v>1854.511321</v>
      </c>
      <c r="EG149" s="15">
        <f t="shared" ref="EG149:EG163" si="784">DG149*21</f>
        <v>1900.8126209999998</v>
      </c>
      <c r="EH149" s="15">
        <f t="shared" ref="EH149:EH163" si="785">DH149*33</f>
        <v>2456.4282209999997</v>
      </c>
      <c r="EI149" s="34"/>
      <c r="EJ149" s="35">
        <f t="shared" ref="EJ149:EJ163" si="786">EQ149*DW149</f>
        <v>8129.304975</v>
      </c>
      <c r="EK149" s="35">
        <f t="shared" ref="EK149:EK163" si="787">ER149*DW149</f>
        <v>6543.3828428571433</v>
      </c>
      <c r="EL149" s="35"/>
      <c r="EM149" s="35"/>
      <c r="EN149" s="15">
        <f t="shared" si="714"/>
        <v>77.638807777777771</v>
      </c>
      <c r="EO149" s="15">
        <f t="shared" si="723"/>
        <v>82.755607368421039</v>
      </c>
      <c r="EP149" s="15">
        <f t="shared" si="724"/>
        <v>80.630927</v>
      </c>
      <c r="EQ149" s="15">
        <f t="shared" si="725"/>
        <v>73.902772499999998</v>
      </c>
      <c r="ER149" s="15">
        <f t="shared" si="715"/>
        <v>59.485298571428572</v>
      </c>
      <c r="ES149" s="15"/>
      <c r="ET149" s="15">
        <f t="shared" si="726"/>
        <v>1397.4985399999998</v>
      </c>
      <c r="EU149" s="15">
        <f t="shared" si="727"/>
        <v>1572.3565399999998</v>
      </c>
      <c r="EV149" s="15">
        <f t="shared" si="728"/>
        <v>1612.6185399999999</v>
      </c>
      <c r="EW149" s="15">
        <f t="shared" ref="EW149:EW163" si="788">EQ149*24</f>
        <v>1773.6665399999999</v>
      </c>
      <c r="EX149" s="15">
        <f t="shared" ref="EX149:EX163" si="789">ER149*42</f>
        <v>2498.3825400000001</v>
      </c>
      <c r="EY149" s="17">
        <f t="shared" si="718"/>
        <v>1397.4985399999998</v>
      </c>
      <c r="EZ149" s="17">
        <f t="shared" si="719"/>
        <v>1460.8341399999999</v>
      </c>
      <c r="FA149" s="17">
        <f t="shared" si="720"/>
        <v>1525.61184</v>
      </c>
      <c r="FB149" s="17">
        <f t="shared" si="721"/>
        <v>1715.5018399999999</v>
      </c>
      <c r="FC149" s="17">
        <f t="shared" si="722"/>
        <v>2498.3825399999996</v>
      </c>
      <c r="FE149" s="17"/>
      <c r="FF149" s="17"/>
      <c r="FG149" s="17"/>
      <c r="FH149" s="17"/>
      <c r="FI149" s="17"/>
    </row>
    <row r="150" spans="1:165" ht="13.5" thickBot="1">
      <c r="A150" s="48">
        <v>2</v>
      </c>
      <c r="B150" s="19" t="s">
        <v>148</v>
      </c>
      <c r="C150" s="23">
        <v>18</v>
      </c>
      <c r="D150" s="24">
        <v>19</v>
      </c>
      <c r="E150" s="24">
        <v>20</v>
      </c>
      <c r="F150" s="24">
        <v>21</v>
      </c>
      <c r="G150" s="25">
        <v>33</v>
      </c>
      <c r="H150" s="26"/>
      <c r="I150" s="26">
        <f t="shared" si="642"/>
        <v>0</v>
      </c>
      <c r="J150" s="4">
        <f t="shared" si="730"/>
        <v>0</v>
      </c>
      <c r="K150" s="4">
        <f t="shared" si="731"/>
        <v>0</v>
      </c>
      <c r="L150" s="4">
        <f t="shared" si="732"/>
        <v>0</v>
      </c>
      <c r="M150" s="4">
        <f t="shared" si="733"/>
        <v>0</v>
      </c>
      <c r="N150" s="6">
        <f t="shared" si="734"/>
        <v>0</v>
      </c>
      <c r="O150" s="12">
        <v>0</v>
      </c>
      <c r="P150" s="4">
        <f t="shared" si="729"/>
        <v>0</v>
      </c>
      <c r="Q150" s="4">
        <f t="shared" si="655"/>
        <v>0</v>
      </c>
      <c r="R150" s="4">
        <f t="shared" si="735"/>
        <v>0</v>
      </c>
      <c r="S150" s="4">
        <f t="shared" si="736"/>
        <v>0</v>
      </c>
      <c r="T150" s="4">
        <f t="shared" si="737"/>
        <v>0</v>
      </c>
      <c r="U150" s="4">
        <f t="shared" si="738"/>
        <v>0</v>
      </c>
      <c r="V150" s="7">
        <f t="shared" si="739"/>
        <v>0</v>
      </c>
      <c r="W150" s="156">
        <v>8.1999999999999993</v>
      </c>
      <c r="X150" s="4">
        <v>4.91</v>
      </c>
      <c r="Y150" s="4">
        <f t="shared" si="740"/>
        <v>40.262</v>
      </c>
      <c r="Z150" s="156">
        <v>15</v>
      </c>
      <c r="AA150" s="4">
        <v>4.91</v>
      </c>
      <c r="AB150" s="157">
        <f t="shared" si="741"/>
        <v>73.650000000000006</v>
      </c>
      <c r="AC150" s="12">
        <v>7.3</v>
      </c>
      <c r="AD150" s="4">
        <v>44.08</v>
      </c>
      <c r="AE150" s="4" t="e">
        <f>#REF!*AC150</f>
        <v>#REF!</v>
      </c>
      <c r="AF150" s="6">
        <f t="shared" si="742"/>
        <v>50.691999999999993</v>
      </c>
      <c r="AG150" s="7">
        <f t="shared" si="743"/>
        <v>321.78399999999999</v>
      </c>
      <c r="AH150" s="156"/>
      <c r="AI150" s="4">
        <v>0</v>
      </c>
      <c r="AJ150" s="4"/>
      <c r="AK150" s="4">
        <f t="shared" si="744"/>
        <v>0</v>
      </c>
      <c r="AL150" s="4"/>
      <c r="AM150" s="4">
        <v>201.78</v>
      </c>
      <c r="AN150" s="6">
        <f t="shared" si="745"/>
        <v>0</v>
      </c>
      <c r="AO150" s="154">
        <v>0.29099999999999998</v>
      </c>
      <c r="AP150" s="4">
        <v>112.8</v>
      </c>
      <c r="AQ150" s="4">
        <v>173.44</v>
      </c>
      <c r="AR150" s="6">
        <f t="shared" si="746"/>
        <v>190.78400000000002</v>
      </c>
      <c r="AS150" s="7">
        <f t="shared" si="747"/>
        <v>50.471039999999995</v>
      </c>
      <c r="AT150" s="156">
        <v>15</v>
      </c>
      <c r="AU150" s="4">
        <v>1.62</v>
      </c>
      <c r="AV150" s="4">
        <v>4.71</v>
      </c>
      <c r="AW150" s="4">
        <f t="shared" si="748"/>
        <v>24.3</v>
      </c>
      <c r="AX150" s="6">
        <f t="shared" si="749"/>
        <v>70.650000000000006</v>
      </c>
      <c r="AY150" s="165">
        <v>65</v>
      </c>
      <c r="AZ150" s="4">
        <v>1.1200000000000001</v>
      </c>
      <c r="BA150" s="4">
        <v>74.599999999999994</v>
      </c>
      <c r="BB150" s="4">
        <v>84.8</v>
      </c>
      <c r="BC150" s="4">
        <v>96.8</v>
      </c>
      <c r="BD150" s="4">
        <v>121</v>
      </c>
      <c r="BE150" s="4">
        <f t="shared" si="750"/>
        <v>2.4034999999999997</v>
      </c>
      <c r="BF150" s="4">
        <f t="shared" si="751"/>
        <v>72.800000000000011</v>
      </c>
      <c r="BG150" s="6">
        <f t="shared" si="752"/>
        <v>2.64385</v>
      </c>
      <c r="BH150" s="7">
        <f t="shared" si="753"/>
        <v>156.22749999999999</v>
      </c>
      <c r="BI150" s="27"/>
      <c r="BJ150" s="28"/>
      <c r="BK150" s="29"/>
      <c r="BL150" s="30"/>
      <c r="BM150" s="31"/>
      <c r="BN150" s="28"/>
      <c r="BO150" s="29"/>
      <c r="BP150" s="30"/>
      <c r="BQ150" s="31"/>
      <c r="BR150" s="28"/>
      <c r="BS150" s="29"/>
      <c r="BT150" s="30"/>
      <c r="BU150" s="31"/>
      <c r="BV150" s="28"/>
      <c r="BW150" s="29"/>
      <c r="BX150" s="30"/>
      <c r="BY150" s="31"/>
      <c r="BZ150" s="28"/>
      <c r="CA150" s="29"/>
      <c r="CB150" s="30"/>
      <c r="CD150" s="33">
        <f t="shared" si="754"/>
        <v>252.35519999999997</v>
      </c>
      <c r="CE150" s="17">
        <f t="shared" si="755"/>
        <v>201.88415999999998</v>
      </c>
      <c r="CF150" s="17">
        <f t="shared" si="756"/>
        <v>151.41311999999999</v>
      </c>
      <c r="CG150" s="17">
        <f t="shared" si="757"/>
        <v>100.94207999999999</v>
      </c>
      <c r="CH150" s="17">
        <f t="shared" si="758"/>
        <v>50.471039999999995</v>
      </c>
      <c r="CJ150" s="17">
        <f t="shared" si="759"/>
        <v>2.8039466666666666</v>
      </c>
      <c r="CK150" s="17">
        <f t="shared" si="760"/>
        <v>2.6563705263157891</v>
      </c>
      <c r="CL150" s="17">
        <f t="shared" si="761"/>
        <v>2.5235519999999996</v>
      </c>
      <c r="CM150" s="17">
        <f t="shared" si="762"/>
        <v>2.4033828571428568</v>
      </c>
      <c r="CN150" s="17">
        <f t="shared" si="763"/>
        <v>1.5294254545454544</v>
      </c>
      <c r="CO150" s="17" t="e">
        <f>#REF!+AG150+AX150+AN150+BH150+#REF!+DP150</f>
        <v>#REF!</v>
      </c>
      <c r="CP150" s="17" t="e">
        <f>CO150*1.258</f>
        <v>#REF!</v>
      </c>
      <c r="CQ150" s="17">
        <f t="shared" si="684"/>
        <v>672.78253999999993</v>
      </c>
      <c r="CR150" s="17">
        <f t="shared" si="685"/>
        <v>695.85613999999987</v>
      </c>
      <c r="CS150" s="17">
        <f t="shared" si="686"/>
        <v>720.37183999999991</v>
      </c>
      <c r="CT150" s="17">
        <f t="shared" si="687"/>
        <v>749.21383999999989</v>
      </c>
      <c r="CU150" s="17">
        <f t="shared" si="688"/>
        <v>807.37853999999993</v>
      </c>
      <c r="CV150" s="17">
        <f t="shared" si="764"/>
        <v>958.35832698000002</v>
      </c>
      <c r="CW150" s="17">
        <f t="shared" si="690"/>
        <v>40.262</v>
      </c>
      <c r="CX150" s="17">
        <f t="shared" si="765"/>
        <v>0</v>
      </c>
      <c r="CY150" s="33"/>
      <c r="CZ150" s="33"/>
      <c r="DA150" s="17"/>
      <c r="DB150" s="17"/>
      <c r="DC150" s="17"/>
      <c r="DD150" s="15">
        <f t="shared" si="766"/>
        <v>97.883817833333339</v>
      </c>
      <c r="DE150" s="15">
        <f t="shared" si="767"/>
        <v>95.168948473684182</v>
      </c>
      <c r="DF150" s="15">
        <f t="shared" si="768"/>
        <v>92.725566049999998</v>
      </c>
      <c r="DG150" s="15">
        <f t="shared" si="769"/>
        <v>90.514886714285709</v>
      </c>
      <c r="DH150" s="15">
        <f t="shared" si="770"/>
        <v>74.437218818181805</v>
      </c>
      <c r="DI150" s="15"/>
      <c r="DJ150" s="15"/>
      <c r="DK150" s="15"/>
      <c r="DL150" s="15"/>
      <c r="DM150" s="15"/>
      <c r="DO150" s="17"/>
      <c r="DP150" s="17">
        <v>5</v>
      </c>
      <c r="DQ150" s="32">
        <v>118.7</v>
      </c>
      <c r="DR150" s="32">
        <f t="shared" si="771"/>
        <v>489.41908916666671</v>
      </c>
      <c r="DS150" s="32">
        <f t="shared" si="772"/>
        <v>475.8447423684209</v>
      </c>
      <c r="DT150" s="32">
        <f t="shared" si="773"/>
        <v>463.62783024999999</v>
      </c>
      <c r="DU150" s="32">
        <f t="shared" si="774"/>
        <v>452.57443357142853</v>
      </c>
      <c r="DV150" s="32">
        <f t="shared" si="775"/>
        <v>372.18609409090902</v>
      </c>
      <c r="DW150" s="32">
        <v>146</v>
      </c>
      <c r="DX150" s="32">
        <f t="shared" si="776"/>
        <v>14291.037403666667</v>
      </c>
      <c r="DY150" s="32">
        <f t="shared" si="777"/>
        <v>13894.666477157891</v>
      </c>
      <c r="DZ150" s="32">
        <f t="shared" si="778"/>
        <v>13537.932643299999</v>
      </c>
      <c r="EA150" s="32">
        <f t="shared" si="779"/>
        <v>13215.173460285714</v>
      </c>
      <c r="EB150" s="32">
        <f t="shared" si="780"/>
        <v>10867.833947454543</v>
      </c>
      <c r="ED150" s="15">
        <f t="shared" si="781"/>
        <v>1761.908721</v>
      </c>
      <c r="EE150" s="15">
        <f t="shared" si="782"/>
        <v>1808.2100209999994</v>
      </c>
      <c r="EF150" s="15">
        <f t="shared" si="783"/>
        <v>1854.511321</v>
      </c>
      <c r="EG150" s="15">
        <f t="shared" si="784"/>
        <v>1900.8126209999998</v>
      </c>
      <c r="EH150" s="15">
        <f t="shared" si="785"/>
        <v>2456.4282209999997</v>
      </c>
      <c r="EI150" s="34"/>
      <c r="EJ150" s="35">
        <f t="shared" si="786"/>
        <v>10789.804785</v>
      </c>
      <c r="EK150" s="35">
        <f t="shared" si="787"/>
        <v>8684.8535914285712</v>
      </c>
      <c r="EL150" s="35"/>
      <c r="EM150" s="35"/>
      <c r="EN150" s="15">
        <f t="shared" si="714"/>
        <v>77.638807777777771</v>
      </c>
      <c r="EO150" s="15">
        <f t="shared" si="723"/>
        <v>82.755607368421039</v>
      </c>
      <c r="EP150" s="15">
        <f t="shared" si="724"/>
        <v>80.630927</v>
      </c>
      <c r="EQ150" s="15">
        <f t="shared" si="725"/>
        <v>73.902772499999998</v>
      </c>
      <c r="ER150" s="15">
        <f t="shared" si="715"/>
        <v>59.485298571428572</v>
      </c>
      <c r="ES150" s="15"/>
      <c r="ET150" s="15">
        <f t="shared" si="726"/>
        <v>1397.4985399999998</v>
      </c>
      <c r="EU150" s="15">
        <f t="shared" si="727"/>
        <v>1572.3565399999998</v>
      </c>
      <c r="EV150" s="15">
        <f t="shared" si="728"/>
        <v>1612.6185399999999</v>
      </c>
      <c r="EW150" s="15">
        <f t="shared" si="788"/>
        <v>1773.6665399999999</v>
      </c>
      <c r="EX150" s="15">
        <f t="shared" si="789"/>
        <v>2498.3825400000001</v>
      </c>
      <c r="EY150" s="17">
        <f t="shared" si="718"/>
        <v>1397.4985399999998</v>
      </c>
      <c r="EZ150" s="17">
        <f t="shared" si="719"/>
        <v>1460.8341399999999</v>
      </c>
      <c r="FA150" s="17">
        <f t="shared" si="720"/>
        <v>1525.61184</v>
      </c>
      <c r="FB150" s="17">
        <f t="shared" si="721"/>
        <v>1715.5018399999999</v>
      </c>
      <c r="FC150" s="17">
        <f t="shared" si="722"/>
        <v>2498.3825399999996</v>
      </c>
      <c r="FE150" s="17"/>
      <c r="FF150" s="17"/>
      <c r="FG150" s="17"/>
      <c r="FH150" s="17"/>
      <c r="FI150" s="17"/>
    </row>
    <row r="151" spans="1:165" ht="13.5" thickBot="1">
      <c r="A151" s="48">
        <v>3</v>
      </c>
      <c r="B151" s="19" t="s">
        <v>149</v>
      </c>
      <c r="C151" s="23">
        <v>18</v>
      </c>
      <c r="D151" s="24">
        <v>19</v>
      </c>
      <c r="E151" s="24">
        <v>20</v>
      </c>
      <c r="F151" s="24">
        <v>21</v>
      </c>
      <c r="G151" s="25">
        <v>33</v>
      </c>
      <c r="H151" s="26"/>
      <c r="I151" s="26">
        <f t="shared" si="642"/>
        <v>0</v>
      </c>
      <c r="J151" s="4">
        <f t="shared" si="730"/>
        <v>0</v>
      </c>
      <c r="K151" s="4">
        <f t="shared" si="731"/>
        <v>0</v>
      </c>
      <c r="L151" s="4">
        <f t="shared" si="732"/>
        <v>0</v>
      </c>
      <c r="M151" s="4">
        <f t="shared" si="733"/>
        <v>0</v>
      </c>
      <c r="N151" s="6">
        <f t="shared" si="734"/>
        <v>0</v>
      </c>
      <c r="O151" s="12">
        <v>0</v>
      </c>
      <c r="P151" s="4">
        <f t="shared" si="729"/>
        <v>0</v>
      </c>
      <c r="Q151" s="4">
        <f t="shared" si="655"/>
        <v>0</v>
      </c>
      <c r="R151" s="4">
        <f t="shared" si="735"/>
        <v>0</v>
      </c>
      <c r="S151" s="4">
        <f t="shared" si="736"/>
        <v>0</v>
      </c>
      <c r="T151" s="4">
        <f t="shared" si="737"/>
        <v>0</v>
      </c>
      <c r="U151" s="4">
        <f t="shared" si="738"/>
        <v>0</v>
      </c>
      <c r="V151" s="7">
        <f t="shared" si="739"/>
        <v>0</v>
      </c>
      <c r="W151" s="156">
        <v>8.1999999999999993</v>
      </c>
      <c r="X151" s="4">
        <v>4.91</v>
      </c>
      <c r="Y151" s="4">
        <f t="shared" si="740"/>
        <v>40.262</v>
      </c>
      <c r="Z151" s="156">
        <v>15</v>
      </c>
      <c r="AA151" s="4">
        <v>4.91</v>
      </c>
      <c r="AB151" s="157">
        <f t="shared" si="741"/>
        <v>73.650000000000006</v>
      </c>
      <c r="AC151" s="12">
        <v>7.3</v>
      </c>
      <c r="AD151" s="4">
        <v>44.08</v>
      </c>
      <c r="AE151" s="4" t="e">
        <f>#REF!*AC151</f>
        <v>#REF!</v>
      </c>
      <c r="AF151" s="6">
        <f t="shared" si="742"/>
        <v>50.691999999999993</v>
      </c>
      <c r="AG151" s="7">
        <f t="shared" si="743"/>
        <v>321.78399999999999</v>
      </c>
      <c r="AH151" s="156"/>
      <c r="AI151" s="4">
        <v>0</v>
      </c>
      <c r="AJ151" s="4"/>
      <c r="AK151" s="4">
        <f t="shared" si="744"/>
        <v>0</v>
      </c>
      <c r="AL151" s="4"/>
      <c r="AM151" s="4">
        <v>201.78</v>
      </c>
      <c r="AN151" s="6">
        <f t="shared" si="745"/>
        <v>0</v>
      </c>
      <c r="AO151" s="154">
        <v>0.29099999999999998</v>
      </c>
      <c r="AP151" s="4">
        <v>112.8</v>
      </c>
      <c r="AQ151" s="4">
        <v>173.44</v>
      </c>
      <c r="AR151" s="6">
        <f t="shared" si="746"/>
        <v>190.78400000000002</v>
      </c>
      <c r="AS151" s="7">
        <f t="shared" si="747"/>
        <v>50.471039999999995</v>
      </c>
      <c r="AT151" s="156">
        <v>15</v>
      </c>
      <c r="AU151" s="4">
        <v>1.62</v>
      </c>
      <c r="AV151" s="4">
        <v>4.71</v>
      </c>
      <c r="AW151" s="4">
        <f t="shared" si="748"/>
        <v>24.3</v>
      </c>
      <c r="AX151" s="6">
        <f t="shared" si="749"/>
        <v>70.650000000000006</v>
      </c>
      <c r="AY151" s="165">
        <v>65</v>
      </c>
      <c r="AZ151" s="4">
        <v>1.1200000000000001</v>
      </c>
      <c r="BA151" s="4">
        <v>68.900000000000006</v>
      </c>
      <c r="BB151" s="4">
        <v>84.8</v>
      </c>
      <c r="BC151" s="4">
        <v>96.8</v>
      </c>
      <c r="BD151" s="4">
        <v>121</v>
      </c>
      <c r="BE151" s="4">
        <f t="shared" si="750"/>
        <v>2.4034999999999997</v>
      </c>
      <c r="BF151" s="4">
        <f t="shared" si="751"/>
        <v>72.800000000000011</v>
      </c>
      <c r="BG151" s="6">
        <f t="shared" si="752"/>
        <v>2.64385</v>
      </c>
      <c r="BH151" s="7">
        <f t="shared" si="753"/>
        <v>156.22749999999999</v>
      </c>
      <c r="BI151" s="27"/>
      <c r="BJ151" s="28"/>
      <c r="BK151" s="29"/>
      <c r="BL151" s="30"/>
      <c r="BM151" s="31"/>
      <c r="BN151" s="28"/>
      <c r="BO151" s="29"/>
      <c r="BP151" s="30"/>
      <c r="BQ151" s="31"/>
      <c r="BR151" s="28"/>
      <c r="BS151" s="29"/>
      <c r="BT151" s="30"/>
      <c r="BU151" s="31"/>
      <c r="BV151" s="28"/>
      <c r="BW151" s="29"/>
      <c r="BX151" s="30"/>
      <c r="BY151" s="31"/>
      <c r="BZ151" s="28"/>
      <c r="CA151" s="29"/>
      <c r="CB151" s="30"/>
      <c r="CD151" s="33">
        <f t="shared" si="754"/>
        <v>252.35519999999997</v>
      </c>
      <c r="CE151" s="17">
        <f t="shared" si="755"/>
        <v>201.88415999999998</v>
      </c>
      <c r="CF151" s="17">
        <f t="shared" si="756"/>
        <v>151.41311999999999</v>
      </c>
      <c r="CG151" s="17">
        <f t="shared" si="757"/>
        <v>100.94207999999999</v>
      </c>
      <c r="CH151" s="17">
        <f t="shared" si="758"/>
        <v>50.471039999999995</v>
      </c>
      <c r="CJ151" s="17">
        <f t="shared" si="759"/>
        <v>2.8039466666666666</v>
      </c>
      <c r="CK151" s="17">
        <f t="shared" si="760"/>
        <v>2.6563705263157891</v>
      </c>
      <c r="CL151" s="17">
        <f t="shared" si="761"/>
        <v>2.5235519999999996</v>
      </c>
      <c r="CM151" s="17">
        <f t="shared" si="762"/>
        <v>2.4033828571428568</v>
      </c>
      <c r="CN151" s="17">
        <f t="shared" si="763"/>
        <v>1.5294254545454544</v>
      </c>
      <c r="CO151" s="17" t="e">
        <f>#REF!+AG151+AX151+AN151+BH151+#REF!+DP151</f>
        <v>#REF!</v>
      </c>
      <c r="CP151" s="17" t="e">
        <f>CO151*1.261</f>
        <v>#REF!</v>
      </c>
      <c r="CQ151" s="17">
        <f t="shared" si="684"/>
        <v>672.78253999999993</v>
      </c>
      <c r="CR151" s="17">
        <f t="shared" si="685"/>
        <v>682.15618999999992</v>
      </c>
      <c r="CS151" s="17">
        <f t="shared" si="686"/>
        <v>720.37183999999991</v>
      </c>
      <c r="CT151" s="17">
        <f t="shared" si="687"/>
        <v>749.21383999999989</v>
      </c>
      <c r="CU151" s="17">
        <f t="shared" si="688"/>
        <v>807.37853999999993</v>
      </c>
      <c r="CV151" s="17">
        <f t="shared" si="764"/>
        <v>956.7435698999999</v>
      </c>
      <c r="CW151" s="17">
        <f t="shared" si="690"/>
        <v>40.262</v>
      </c>
      <c r="CX151" s="17">
        <f t="shared" si="765"/>
        <v>0</v>
      </c>
      <c r="CY151" s="33"/>
      <c r="CZ151" s="33"/>
      <c r="DA151" s="17"/>
      <c r="DB151" s="17"/>
      <c r="DC151" s="17"/>
      <c r="DD151" s="15">
        <f t="shared" si="766"/>
        <v>97.883817833333339</v>
      </c>
      <c r="DE151" s="15">
        <f t="shared" si="767"/>
        <v>95.168948473684182</v>
      </c>
      <c r="DF151" s="15">
        <f t="shared" si="768"/>
        <v>92.725566049999998</v>
      </c>
      <c r="DG151" s="15">
        <f t="shared" si="769"/>
        <v>90.514886714285709</v>
      </c>
      <c r="DH151" s="15">
        <f t="shared" si="770"/>
        <v>74.437218818181805</v>
      </c>
      <c r="DI151" s="15"/>
      <c r="DJ151" s="15"/>
      <c r="DK151" s="15"/>
      <c r="DL151" s="15"/>
      <c r="DM151" s="15"/>
      <c r="DO151" s="17"/>
      <c r="DP151" s="17">
        <v>2.2999999999999998</v>
      </c>
      <c r="DQ151" s="32">
        <v>118.5</v>
      </c>
      <c r="DR151" s="32">
        <f t="shared" si="771"/>
        <v>225.13278101666666</v>
      </c>
      <c r="DS151" s="32">
        <f t="shared" si="772"/>
        <v>218.88858148947361</v>
      </c>
      <c r="DT151" s="32">
        <f t="shared" si="773"/>
        <v>213.26880191499998</v>
      </c>
      <c r="DU151" s="32">
        <f t="shared" si="774"/>
        <v>208.18423944285712</v>
      </c>
      <c r="DV151" s="32">
        <f t="shared" si="775"/>
        <v>171.20560328181813</v>
      </c>
      <c r="DW151" s="32">
        <v>59</v>
      </c>
      <c r="DX151" s="32">
        <f t="shared" si="776"/>
        <v>5775.145252166667</v>
      </c>
      <c r="DY151" s="32">
        <f t="shared" si="777"/>
        <v>5614.9679599473666</v>
      </c>
      <c r="DZ151" s="32">
        <f t="shared" si="778"/>
        <v>5470.8083969500003</v>
      </c>
      <c r="EA151" s="32">
        <f t="shared" si="779"/>
        <v>5340.3783161428564</v>
      </c>
      <c r="EB151" s="32">
        <f t="shared" si="780"/>
        <v>4391.7959102727264</v>
      </c>
      <c r="ED151" s="15">
        <f t="shared" si="781"/>
        <v>1761.908721</v>
      </c>
      <c r="EE151" s="15">
        <f t="shared" si="782"/>
        <v>1808.2100209999994</v>
      </c>
      <c r="EF151" s="15">
        <f t="shared" si="783"/>
        <v>1854.511321</v>
      </c>
      <c r="EG151" s="15">
        <f t="shared" si="784"/>
        <v>1900.8126209999998</v>
      </c>
      <c r="EH151" s="15">
        <f t="shared" si="785"/>
        <v>2456.4282209999997</v>
      </c>
      <c r="EI151" s="34"/>
      <c r="EJ151" s="35">
        <f t="shared" si="786"/>
        <v>4360.2635774999999</v>
      </c>
      <c r="EK151" s="35">
        <f t="shared" si="787"/>
        <v>3509.6326157142857</v>
      </c>
      <c r="EL151" s="35"/>
      <c r="EM151" s="35"/>
      <c r="EN151" s="15">
        <f t="shared" si="714"/>
        <v>77.638807777777771</v>
      </c>
      <c r="EO151" s="15">
        <f t="shared" si="723"/>
        <v>82.755607368421039</v>
      </c>
      <c r="EP151" s="15">
        <f t="shared" si="724"/>
        <v>80.630927</v>
      </c>
      <c r="EQ151" s="15">
        <f t="shared" si="725"/>
        <v>73.902772499999998</v>
      </c>
      <c r="ER151" s="15">
        <f t="shared" si="715"/>
        <v>59.485298571428572</v>
      </c>
      <c r="ES151" s="15"/>
      <c r="ET151" s="15">
        <f t="shared" si="726"/>
        <v>1397.4985399999998</v>
      </c>
      <c r="EU151" s="15">
        <f t="shared" si="727"/>
        <v>1572.3565399999998</v>
      </c>
      <c r="EV151" s="15">
        <f t="shared" si="728"/>
        <v>1612.6185399999999</v>
      </c>
      <c r="EW151" s="15">
        <f t="shared" si="788"/>
        <v>1773.6665399999999</v>
      </c>
      <c r="EX151" s="15">
        <f t="shared" si="789"/>
        <v>2498.3825400000001</v>
      </c>
      <c r="EY151" s="17">
        <f t="shared" si="718"/>
        <v>1397.4985399999998</v>
      </c>
      <c r="EZ151" s="17">
        <f t="shared" si="719"/>
        <v>1447.13419</v>
      </c>
      <c r="FA151" s="17">
        <f t="shared" si="720"/>
        <v>1525.61184</v>
      </c>
      <c r="FB151" s="17">
        <f t="shared" si="721"/>
        <v>1715.5018399999999</v>
      </c>
      <c r="FC151" s="17">
        <f t="shared" si="722"/>
        <v>2498.3825399999996</v>
      </c>
      <c r="FE151" s="17"/>
      <c r="FF151" s="17"/>
      <c r="FG151" s="17"/>
      <c r="FH151" s="17"/>
      <c r="FI151" s="17"/>
    </row>
    <row r="152" spans="1:165" ht="13.5" thickBot="1">
      <c r="A152" s="48">
        <v>4</v>
      </c>
      <c r="B152" s="19" t="s">
        <v>150</v>
      </c>
      <c r="C152" s="23">
        <v>18</v>
      </c>
      <c r="D152" s="24">
        <v>19</v>
      </c>
      <c r="E152" s="24">
        <v>20</v>
      </c>
      <c r="F152" s="24">
        <v>21</v>
      </c>
      <c r="G152" s="25">
        <v>33</v>
      </c>
      <c r="H152" s="26"/>
      <c r="I152" s="26">
        <f t="shared" si="642"/>
        <v>0</v>
      </c>
      <c r="J152" s="4">
        <f t="shared" si="730"/>
        <v>0</v>
      </c>
      <c r="K152" s="4">
        <f t="shared" si="731"/>
        <v>0</v>
      </c>
      <c r="L152" s="4">
        <f t="shared" si="732"/>
        <v>0</v>
      </c>
      <c r="M152" s="4">
        <f t="shared" si="733"/>
        <v>0</v>
      </c>
      <c r="N152" s="6">
        <f t="shared" si="734"/>
        <v>0</v>
      </c>
      <c r="O152" s="12">
        <v>0</v>
      </c>
      <c r="P152" s="4">
        <f t="shared" si="729"/>
        <v>0</v>
      </c>
      <c r="Q152" s="4">
        <f t="shared" si="655"/>
        <v>0</v>
      </c>
      <c r="R152" s="4">
        <f t="shared" si="735"/>
        <v>0</v>
      </c>
      <c r="S152" s="4">
        <f t="shared" si="736"/>
        <v>0</v>
      </c>
      <c r="T152" s="4">
        <f t="shared" si="737"/>
        <v>0</v>
      </c>
      <c r="U152" s="4">
        <f t="shared" si="738"/>
        <v>0</v>
      </c>
      <c r="V152" s="7">
        <f t="shared" si="739"/>
        <v>0</v>
      </c>
      <c r="W152" s="156">
        <v>8.1999999999999993</v>
      </c>
      <c r="X152" s="4">
        <v>4.91</v>
      </c>
      <c r="Y152" s="4">
        <f t="shared" si="740"/>
        <v>40.262</v>
      </c>
      <c r="Z152" s="156">
        <v>15</v>
      </c>
      <c r="AA152" s="4">
        <v>4.91</v>
      </c>
      <c r="AB152" s="157">
        <f t="shared" si="741"/>
        <v>73.650000000000006</v>
      </c>
      <c r="AC152" s="12">
        <v>7.3</v>
      </c>
      <c r="AD152" s="4">
        <v>44.08</v>
      </c>
      <c r="AE152" s="4" t="e">
        <f>#REF!*AC152</f>
        <v>#REF!</v>
      </c>
      <c r="AF152" s="6">
        <f t="shared" si="742"/>
        <v>50.691999999999993</v>
      </c>
      <c r="AG152" s="7">
        <f t="shared" si="743"/>
        <v>321.78399999999999</v>
      </c>
      <c r="AH152" s="156"/>
      <c r="AI152" s="4">
        <v>0</v>
      </c>
      <c r="AJ152" s="4"/>
      <c r="AK152" s="4">
        <f t="shared" si="744"/>
        <v>0</v>
      </c>
      <c r="AL152" s="4"/>
      <c r="AM152" s="4">
        <v>201.78</v>
      </c>
      <c r="AN152" s="6">
        <f t="shared" si="745"/>
        <v>0</v>
      </c>
      <c r="AO152" s="154">
        <v>0.29099999999999998</v>
      </c>
      <c r="AP152" s="4">
        <v>112.8</v>
      </c>
      <c r="AQ152" s="4">
        <v>173.44</v>
      </c>
      <c r="AR152" s="6">
        <f t="shared" si="746"/>
        <v>190.78400000000002</v>
      </c>
      <c r="AS152" s="7">
        <f t="shared" si="747"/>
        <v>50.471039999999995</v>
      </c>
      <c r="AT152" s="156">
        <v>15</v>
      </c>
      <c r="AU152" s="4">
        <v>1.62</v>
      </c>
      <c r="AV152" s="4">
        <v>4.71</v>
      </c>
      <c r="AW152" s="4">
        <f t="shared" si="748"/>
        <v>24.3</v>
      </c>
      <c r="AX152" s="6">
        <f t="shared" si="749"/>
        <v>70.650000000000006</v>
      </c>
      <c r="AY152" s="165">
        <v>65</v>
      </c>
      <c r="AZ152" s="4">
        <v>1.1200000000000001</v>
      </c>
      <c r="BA152" s="4">
        <v>68.900000000000006</v>
      </c>
      <c r="BB152" s="4">
        <v>84.8</v>
      </c>
      <c r="BC152" s="4">
        <v>96.8</v>
      </c>
      <c r="BD152" s="4">
        <v>156.1</v>
      </c>
      <c r="BE152" s="4">
        <f t="shared" si="750"/>
        <v>2.4034999999999997</v>
      </c>
      <c r="BF152" s="4">
        <f t="shared" si="751"/>
        <v>72.800000000000011</v>
      </c>
      <c r="BG152" s="6">
        <f t="shared" si="752"/>
        <v>2.64385</v>
      </c>
      <c r="BH152" s="7">
        <f t="shared" si="753"/>
        <v>156.22749999999999</v>
      </c>
      <c r="BI152" s="27"/>
      <c r="BJ152" s="28"/>
      <c r="BK152" s="29"/>
      <c r="BL152" s="30"/>
      <c r="BM152" s="31"/>
      <c r="BN152" s="28"/>
      <c r="BO152" s="29"/>
      <c r="BP152" s="30"/>
      <c r="BQ152" s="31"/>
      <c r="BR152" s="28"/>
      <c r="BS152" s="29"/>
      <c r="BT152" s="30"/>
      <c r="BU152" s="31"/>
      <c r="BV152" s="28"/>
      <c r="BW152" s="29"/>
      <c r="BX152" s="30"/>
      <c r="BY152" s="31"/>
      <c r="BZ152" s="28"/>
      <c r="CA152" s="29"/>
      <c r="CB152" s="30"/>
      <c r="CD152" s="33">
        <f t="shared" si="754"/>
        <v>252.35519999999997</v>
      </c>
      <c r="CE152" s="17">
        <f t="shared" si="755"/>
        <v>201.88415999999998</v>
      </c>
      <c r="CF152" s="17">
        <f t="shared" si="756"/>
        <v>151.41311999999999</v>
      </c>
      <c r="CG152" s="17">
        <f t="shared" si="757"/>
        <v>100.94207999999999</v>
      </c>
      <c r="CH152" s="17">
        <f t="shared" si="758"/>
        <v>50.471039999999995</v>
      </c>
      <c r="CJ152" s="17">
        <f t="shared" si="759"/>
        <v>2.8039466666666666</v>
      </c>
      <c r="CK152" s="17">
        <f t="shared" si="760"/>
        <v>2.6563705263157891</v>
      </c>
      <c r="CL152" s="17">
        <f t="shared" si="761"/>
        <v>2.5235519999999996</v>
      </c>
      <c r="CM152" s="17">
        <f t="shared" si="762"/>
        <v>2.4033828571428568</v>
      </c>
      <c r="CN152" s="17">
        <f t="shared" si="763"/>
        <v>1.5294254545454544</v>
      </c>
      <c r="CO152" s="17" t="e">
        <f>#REF!+AG152+AX152+AN152+BH152+#REF!+DP152</f>
        <v>#REF!</v>
      </c>
      <c r="CP152" s="17" t="e">
        <f>CO152*1.262</f>
        <v>#REF!</v>
      </c>
      <c r="CQ152" s="17">
        <f t="shared" si="684"/>
        <v>672.78253999999993</v>
      </c>
      <c r="CR152" s="17">
        <f t="shared" si="685"/>
        <v>682.15618999999992</v>
      </c>
      <c r="CS152" s="17">
        <f t="shared" si="686"/>
        <v>720.37183999999991</v>
      </c>
      <c r="CT152" s="17">
        <f t="shared" si="687"/>
        <v>749.21383999999989</v>
      </c>
      <c r="CU152" s="17">
        <f t="shared" si="688"/>
        <v>891.74138999999991</v>
      </c>
      <c r="CV152" s="17">
        <f t="shared" si="764"/>
        <v>1041.5539435199998</v>
      </c>
      <c r="CW152" s="17">
        <f t="shared" si="690"/>
        <v>40.262</v>
      </c>
      <c r="CX152" s="17">
        <f t="shared" si="765"/>
        <v>0</v>
      </c>
      <c r="CY152" s="33"/>
      <c r="CZ152" s="33"/>
      <c r="DA152" s="17"/>
      <c r="DB152" s="17"/>
      <c r="DC152" s="17"/>
      <c r="DD152" s="15">
        <f t="shared" si="766"/>
        <v>103.27366658333334</v>
      </c>
      <c r="DE152" s="15">
        <f t="shared" si="767"/>
        <v>100.27512097368421</v>
      </c>
      <c r="DF152" s="15">
        <f t="shared" si="768"/>
        <v>97.576429924999985</v>
      </c>
      <c r="DG152" s="15">
        <f t="shared" si="769"/>
        <v>95.134757071428552</v>
      </c>
      <c r="DH152" s="15">
        <f t="shared" si="770"/>
        <v>77.377136318181812</v>
      </c>
      <c r="DI152" s="15"/>
      <c r="DJ152" s="15"/>
      <c r="DK152" s="15"/>
      <c r="DL152" s="15"/>
      <c r="DM152" s="15"/>
      <c r="DO152" s="17"/>
      <c r="DP152" s="17">
        <v>1.5</v>
      </c>
      <c r="DQ152" s="32">
        <v>116.8</v>
      </c>
      <c r="DR152" s="32">
        <f t="shared" si="771"/>
        <v>154.910499875</v>
      </c>
      <c r="DS152" s="32">
        <f t="shared" si="772"/>
        <v>150.4126814605263</v>
      </c>
      <c r="DT152" s="32">
        <f t="shared" si="773"/>
        <v>146.36464488749999</v>
      </c>
      <c r="DU152" s="32">
        <f t="shared" si="774"/>
        <v>142.70213560714282</v>
      </c>
      <c r="DV152" s="32">
        <f t="shared" si="775"/>
        <v>116.06570447727272</v>
      </c>
      <c r="DW152" s="32">
        <v>36</v>
      </c>
      <c r="DX152" s="32">
        <f t="shared" si="776"/>
        <v>3717.8519970000002</v>
      </c>
      <c r="DY152" s="32">
        <f t="shared" si="777"/>
        <v>3609.9043550526317</v>
      </c>
      <c r="DZ152" s="32">
        <f t="shared" si="778"/>
        <v>3512.7514772999994</v>
      </c>
      <c r="EA152" s="32">
        <f t="shared" si="779"/>
        <v>3424.8512545714279</v>
      </c>
      <c r="EB152" s="32">
        <f t="shared" si="780"/>
        <v>2785.5769074545451</v>
      </c>
      <c r="ED152" s="15">
        <f t="shared" si="781"/>
        <v>1858.9259985000001</v>
      </c>
      <c r="EE152" s="15">
        <f t="shared" si="782"/>
        <v>1905.2272985</v>
      </c>
      <c r="EF152" s="15">
        <f t="shared" si="783"/>
        <v>1951.5285984999996</v>
      </c>
      <c r="EG152" s="15">
        <f t="shared" si="784"/>
        <v>1997.8298984999997</v>
      </c>
      <c r="EH152" s="15">
        <f t="shared" si="785"/>
        <v>2553.4454984999998</v>
      </c>
      <c r="EI152" s="34"/>
      <c r="EJ152" s="35">
        <f t="shared" si="786"/>
        <v>2787.044085</v>
      </c>
      <c r="EK152" s="35">
        <f t="shared" si="787"/>
        <v>2213.7817628571429</v>
      </c>
      <c r="EL152" s="35"/>
      <c r="EM152" s="35"/>
      <c r="EN152" s="15">
        <f t="shared" si="714"/>
        <v>77.638807777777771</v>
      </c>
      <c r="EO152" s="15">
        <f t="shared" si="723"/>
        <v>87.195757368421056</v>
      </c>
      <c r="EP152" s="15">
        <f t="shared" si="724"/>
        <v>84.849069499999999</v>
      </c>
      <c r="EQ152" s="15">
        <f t="shared" si="725"/>
        <v>77.417891249999997</v>
      </c>
      <c r="ER152" s="15">
        <f t="shared" si="715"/>
        <v>61.493937857142853</v>
      </c>
      <c r="ES152" s="15"/>
      <c r="ET152" s="15">
        <f t="shared" si="726"/>
        <v>1397.4985399999998</v>
      </c>
      <c r="EU152" s="15">
        <f t="shared" si="727"/>
        <v>1656.71939</v>
      </c>
      <c r="EV152" s="15">
        <f t="shared" si="728"/>
        <v>1696.9813899999999</v>
      </c>
      <c r="EW152" s="15">
        <f t="shared" si="788"/>
        <v>1858.0293899999999</v>
      </c>
      <c r="EX152" s="15">
        <f t="shared" si="789"/>
        <v>2582.74539</v>
      </c>
      <c r="EY152" s="17">
        <f t="shared" si="718"/>
        <v>1397.4985399999998</v>
      </c>
      <c r="EZ152" s="17">
        <f t="shared" si="719"/>
        <v>1447.13419</v>
      </c>
      <c r="FA152" s="17">
        <f t="shared" si="720"/>
        <v>1525.61184</v>
      </c>
      <c r="FB152" s="17">
        <f t="shared" si="721"/>
        <v>1715.5018399999999</v>
      </c>
      <c r="FC152" s="17">
        <f t="shared" si="722"/>
        <v>2582.74539</v>
      </c>
      <c r="FE152" s="17"/>
      <c r="FF152" s="17"/>
      <c r="FG152" s="17"/>
      <c r="FH152" s="17"/>
      <c r="FI152" s="17"/>
    </row>
    <row r="153" spans="1:165" ht="13.5" thickBot="1">
      <c r="A153" s="48">
        <v>5</v>
      </c>
      <c r="B153" s="19" t="s">
        <v>151</v>
      </c>
      <c r="C153" s="23">
        <v>18</v>
      </c>
      <c r="D153" s="24">
        <v>19</v>
      </c>
      <c r="E153" s="24">
        <v>20</v>
      </c>
      <c r="F153" s="24">
        <v>21</v>
      </c>
      <c r="G153" s="25">
        <v>33</v>
      </c>
      <c r="H153" s="26"/>
      <c r="I153" s="26">
        <f t="shared" si="642"/>
        <v>0</v>
      </c>
      <c r="J153" s="4">
        <f t="shared" si="730"/>
        <v>0</v>
      </c>
      <c r="K153" s="4">
        <f t="shared" si="731"/>
        <v>0</v>
      </c>
      <c r="L153" s="4">
        <f t="shared" si="732"/>
        <v>0</v>
      </c>
      <c r="M153" s="4">
        <f t="shared" si="733"/>
        <v>0</v>
      </c>
      <c r="N153" s="6">
        <f t="shared" si="734"/>
        <v>0</v>
      </c>
      <c r="O153" s="12">
        <v>0</v>
      </c>
      <c r="P153" s="4">
        <f t="shared" si="729"/>
        <v>0</v>
      </c>
      <c r="Q153" s="4">
        <f t="shared" si="655"/>
        <v>0</v>
      </c>
      <c r="R153" s="4">
        <f t="shared" si="735"/>
        <v>0</v>
      </c>
      <c r="S153" s="4">
        <f t="shared" si="736"/>
        <v>0</v>
      </c>
      <c r="T153" s="4">
        <f t="shared" si="737"/>
        <v>0</v>
      </c>
      <c r="U153" s="4">
        <f t="shared" si="738"/>
        <v>0</v>
      </c>
      <c r="V153" s="7">
        <f t="shared" si="739"/>
        <v>0</v>
      </c>
      <c r="W153" s="156">
        <v>8.1999999999999993</v>
      </c>
      <c r="X153" s="4">
        <v>4.91</v>
      </c>
      <c r="Y153" s="4">
        <f t="shared" si="740"/>
        <v>40.262</v>
      </c>
      <c r="Z153" s="156">
        <v>15</v>
      </c>
      <c r="AA153" s="4">
        <v>4.91</v>
      </c>
      <c r="AB153" s="157">
        <f t="shared" si="741"/>
        <v>73.650000000000006</v>
      </c>
      <c r="AC153" s="12">
        <v>7.3</v>
      </c>
      <c r="AD153" s="4">
        <v>44.08</v>
      </c>
      <c r="AE153" s="4" t="e">
        <f>#REF!*AC153</f>
        <v>#REF!</v>
      </c>
      <c r="AF153" s="6">
        <f t="shared" si="742"/>
        <v>50.691999999999993</v>
      </c>
      <c r="AG153" s="7">
        <f t="shared" si="743"/>
        <v>321.78399999999999</v>
      </c>
      <c r="AH153" s="156"/>
      <c r="AI153" s="4">
        <v>0</v>
      </c>
      <c r="AJ153" s="4"/>
      <c r="AK153" s="4">
        <f t="shared" si="744"/>
        <v>0</v>
      </c>
      <c r="AL153" s="4"/>
      <c r="AM153" s="4">
        <v>201.78</v>
      </c>
      <c r="AN153" s="6">
        <f t="shared" si="745"/>
        <v>0</v>
      </c>
      <c r="AO153" s="154">
        <v>0.29099999999999998</v>
      </c>
      <c r="AP153" s="4">
        <v>112.8</v>
      </c>
      <c r="AQ153" s="4">
        <v>173.44</v>
      </c>
      <c r="AR153" s="6">
        <f t="shared" si="746"/>
        <v>190.78400000000002</v>
      </c>
      <c r="AS153" s="7">
        <f t="shared" si="747"/>
        <v>50.471039999999995</v>
      </c>
      <c r="AT153" s="156">
        <v>15</v>
      </c>
      <c r="AU153" s="4">
        <v>1.62</v>
      </c>
      <c r="AV153" s="4">
        <v>4.71</v>
      </c>
      <c r="AW153" s="4">
        <f t="shared" si="748"/>
        <v>24.3</v>
      </c>
      <c r="AX153" s="6">
        <f t="shared" si="749"/>
        <v>70.650000000000006</v>
      </c>
      <c r="AY153" s="165">
        <v>60.1</v>
      </c>
      <c r="AZ153" s="4">
        <v>1.1200000000000001</v>
      </c>
      <c r="BA153" s="4">
        <v>68.900000000000006</v>
      </c>
      <c r="BB153" s="4">
        <v>84.8</v>
      </c>
      <c r="BC153" s="4">
        <v>96.8</v>
      </c>
      <c r="BD153" s="4">
        <v>156.1</v>
      </c>
      <c r="BE153" s="4">
        <f t="shared" si="750"/>
        <v>2.4034999999999997</v>
      </c>
      <c r="BF153" s="4">
        <f t="shared" si="751"/>
        <v>67.312000000000012</v>
      </c>
      <c r="BG153" s="6">
        <f t="shared" si="752"/>
        <v>2.64385</v>
      </c>
      <c r="BH153" s="7">
        <f t="shared" si="753"/>
        <v>144.45034999999999</v>
      </c>
      <c r="BI153" s="27"/>
      <c r="BJ153" s="28"/>
      <c r="BK153" s="29"/>
      <c r="BL153" s="30"/>
      <c r="BM153" s="31"/>
      <c r="BN153" s="28"/>
      <c r="BO153" s="29"/>
      <c r="BP153" s="30"/>
      <c r="BQ153" s="31"/>
      <c r="BR153" s="28"/>
      <c r="BS153" s="29"/>
      <c r="BT153" s="30"/>
      <c r="BU153" s="31"/>
      <c r="BV153" s="28"/>
      <c r="BW153" s="29"/>
      <c r="BX153" s="30"/>
      <c r="BY153" s="31"/>
      <c r="BZ153" s="28"/>
      <c r="CA153" s="29"/>
      <c r="CB153" s="30"/>
      <c r="CD153" s="33">
        <f t="shared" si="754"/>
        <v>252.35519999999997</v>
      </c>
      <c r="CE153" s="17">
        <f t="shared" si="755"/>
        <v>201.88415999999998</v>
      </c>
      <c r="CF153" s="17">
        <f t="shared" si="756"/>
        <v>151.41311999999999</v>
      </c>
      <c r="CG153" s="17">
        <f t="shared" si="757"/>
        <v>100.94207999999999</v>
      </c>
      <c r="CH153" s="17">
        <f t="shared" si="758"/>
        <v>50.471039999999995</v>
      </c>
      <c r="CJ153" s="17">
        <f t="shared" si="759"/>
        <v>2.8039466666666666</v>
      </c>
      <c r="CK153" s="17">
        <f t="shared" si="760"/>
        <v>2.6563705263157891</v>
      </c>
      <c r="CL153" s="17">
        <f t="shared" si="761"/>
        <v>2.5235519999999996</v>
      </c>
      <c r="CM153" s="17">
        <f t="shared" si="762"/>
        <v>2.4033828571428568</v>
      </c>
      <c r="CN153" s="17">
        <f t="shared" si="763"/>
        <v>1.5294254545454544</v>
      </c>
      <c r="CO153" s="17" t="e">
        <f>#REF!+AG153+AX153+AN153+BH153+#REF!+DP153</f>
        <v>#REF!</v>
      </c>
      <c r="CP153" s="17" t="e">
        <f>CO153*1.257</f>
        <v>#REF!</v>
      </c>
      <c r="CQ153" s="17">
        <f t="shared" si="684"/>
        <v>661.00538999999992</v>
      </c>
      <c r="CR153" s="17">
        <f t="shared" si="685"/>
        <v>682.15618999999992</v>
      </c>
      <c r="CS153" s="17">
        <f t="shared" si="686"/>
        <v>720.37183999999991</v>
      </c>
      <c r="CT153" s="17">
        <f t="shared" si="687"/>
        <v>749.21383999999989</v>
      </c>
      <c r="CU153" s="17">
        <f t="shared" si="688"/>
        <v>891.74138999999991</v>
      </c>
      <c r="CV153" s="17">
        <f t="shared" si="764"/>
        <v>1065.63096105</v>
      </c>
      <c r="CW153" s="17">
        <f t="shared" si="690"/>
        <v>40.262</v>
      </c>
      <c r="CX153" s="17">
        <f t="shared" si="765"/>
        <v>0</v>
      </c>
      <c r="CY153" s="33"/>
      <c r="CZ153" s="33"/>
      <c r="DA153" s="17"/>
      <c r="DB153" s="17"/>
      <c r="DC153" s="17"/>
      <c r="DD153" s="15">
        <f t="shared" si="766"/>
        <v>103.27366658333334</v>
      </c>
      <c r="DE153" s="15">
        <f t="shared" si="767"/>
        <v>100.27512097368421</v>
      </c>
      <c r="DF153" s="15">
        <f t="shared" si="768"/>
        <v>97.576429924999985</v>
      </c>
      <c r="DG153" s="15">
        <f t="shared" si="769"/>
        <v>95.134757071428552</v>
      </c>
      <c r="DH153" s="15">
        <f t="shared" si="770"/>
        <v>77.377136318181812</v>
      </c>
      <c r="DI153" s="15"/>
      <c r="DJ153" s="15"/>
      <c r="DK153" s="15"/>
      <c r="DL153" s="15"/>
      <c r="DM153" s="15"/>
      <c r="DO153" s="17"/>
      <c r="DP153" s="17">
        <v>1.5</v>
      </c>
      <c r="DQ153" s="32">
        <v>119.5</v>
      </c>
      <c r="DR153" s="32">
        <f t="shared" si="771"/>
        <v>154.910499875</v>
      </c>
      <c r="DS153" s="32">
        <f t="shared" si="772"/>
        <v>150.4126814605263</v>
      </c>
      <c r="DT153" s="32">
        <f t="shared" si="773"/>
        <v>146.36464488749999</v>
      </c>
      <c r="DU153" s="32">
        <f t="shared" si="774"/>
        <v>142.70213560714282</v>
      </c>
      <c r="DV153" s="32">
        <f t="shared" si="775"/>
        <v>116.06570447727272</v>
      </c>
      <c r="DW153" s="32">
        <v>83</v>
      </c>
      <c r="DX153" s="32">
        <f t="shared" si="776"/>
        <v>8571.7143264166662</v>
      </c>
      <c r="DY153" s="32">
        <f t="shared" si="777"/>
        <v>8322.8350408157894</v>
      </c>
      <c r="DZ153" s="32">
        <f t="shared" si="778"/>
        <v>8098.8436837749987</v>
      </c>
      <c r="EA153" s="32">
        <f t="shared" si="779"/>
        <v>7896.1848369285699</v>
      </c>
      <c r="EB153" s="32">
        <f t="shared" si="780"/>
        <v>6422.3023144090903</v>
      </c>
      <c r="ED153" s="15">
        <f t="shared" si="781"/>
        <v>1858.9259985000001</v>
      </c>
      <c r="EE153" s="15">
        <f t="shared" si="782"/>
        <v>1905.2272985</v>
      </c>
      <c r="EF153" s="15">
        <f t="shared" si="783"/>
        <v>1951.5285984999996</v>
      </c>
      <c r="EG153" s="15">
        <f t="shared" si="784"/>
        <v>1997.8298984999997</v>
      </c>
      <c r="EH153" s="15">
        <f t="shared" si="785"/>
        <v>2553.4454984999998</v>
      </c>
      <c r="EI153" s="34"/>
      <c r="EJ153" s="35">
        <f t="shared" si="786"/>
        <v>6425.6849737499997</v>
      </c>
      <c r="EK153" s="35">
        <f t="shared" si="787"/>
        <v>5103.9968421428566</v>
      </c>
      <c r="EL153" s="35"/>
      <c r="EM153" s="35"/>
      <c r="EN153" s="15">
        <f t="shared" si="714"/>
        <v>76.984521666666666</v>
      </c>
      <c r="EO153" s="15">
        <f t="shared" si="723"/>
        <v>87.195757368421056</v>
      </c>
      <c r="EP153" s="15">
        <f t="shared" si="724"/>
        <v>84.849069499999999</v>
      </c>
      <c r="EQ153" s="15">
        <f t="shared" si="725"/>
        <v>77.417891249999997</v>
      </c>
      <c r="ER153" s="15">
        <f t="shared" si="715"/>
        <v>61.493937857142853</v>
      </c>
      <c r="ES153" s="15"/>
      <c r="ET153" s="15">
        <f t="shared" si="726"/>
        <v>1385.7213899999999</v>
      </c>
      <c r="EU153" s="15">
        <f t="shared" si="727"/>
        <v>1656.71939</v>
      </c>
      <c r="EV153" s="15">
        <f t="shared" si="728"/>
        <v>1696.9813899999999</v>
      </c>
      <c r="EW153" s="15">
        <f t="shared" si="788"/>
        <v>1858.0293899999999</v>
      </c>
      <c r="EX153" s="15">
        <f t="shared" si="789"/>
        <v>2582.74539</v>
      </c>
      <c r="EY153" s="17">
        <f t="shared" si="718"/>
        <v>1385.7213899999999</v>
      </c>
      <c r="EZ153" s="17">
        <f t="shared" si="719"/>
        <v>1447.13419</v>
      </c>
      <c r="FA153" s="17">
        <f t="shared" si="720"/>
        <v>1525.61184</v>
      </c>
      <c r="FB153" s="17">
        <f t="shared" si="721"/>
        <v>1715.5018399999999</v>
      </c>
      <c r="FC153" s="17">
        <f t="shared" si="722"/>
        <v>2582.74539</v>
      </c>
      <c r="FE153" s="17"/>
      <c r="FF153" s="17"/>
      <c r="FG153" s="17"/>
      <c r="FH153" s="17"/>
      <c r="FI153" s="17"/>
    </row>
    <row r="154" spans="1:165" ht="13.5" thickBot="1">
      <c r="A154" s="48">
        <v>6</v>
      </c>
      <c r="B154" s="19" t="s">
        <v>152</v>
      </c>
      <c r="C154" s="23">
        <v>18</v>
      </c>
      <c r="D154" s="24">
        <v>19</v>
      </c>
      <c r="E154" s="24">
        <v>20</v>
      </c>
      <c r="F154" s="24">
        <v>21</v>
      </c>
      <c r="G154" s="25">
        <v>33</v>
      </c>
      <c r="H154" s="26">
        <v>9.86</v>
      </c>
      <c r="I154" s="26">
        <f t="shared" si="642"/>
        <v>10.846</v>
      </c>
      <c r="J154" s="4">
        <f t="shared" si="730"/>
        <v>195.22800000000001</v>
      </c>
      <c r="K154" s="4">
        <f t="shared" si="731"/>
        <v>206.07400000000001</v>
      </c>
      <c r="L154" s="4">
        <f t="shared" si="732"/>
        <v>216.92000000000002</v>
      </c>
      <c r="M154" s="4">
        <f t="shared" si="733"/>
        <v>227.76599999999999</v>
      </c>
      <c r="N154" s="6">
        <f t="shared" si="734"/>
        <v>357.91800000000001</v>
      </c>
      <c r="O154" s="12">
        <v>0</v>
      </c>
      <c r="P154" s="4">
        <f t="shared" si="729"/>
        <v>0</v>
      </c>
      <c r="Q154" s="4">
        <f t="shared" si="655"/>
        <v>0</v>
      </c>
      <c r="R154" s="4">
        <f t="shared" si="735"/>
        <v>0</v>
      </c>
      <c r="S154" s="4">
        <f t="shared" si="736"/>
        <v>0</v>
      </c>
      <c r="T154" s="4">
        <f t="shared" si="737"/>
        <v>0</v>
      </c>
      <c r="U154" s="4">
        <f t="shared" si="738"/>
        <v>0</v>
      </c>
      <c r="V154" s="7">
        <f t="shared" si="739"/>
        <v>0</v>
      </c>
      <c r="W154" s="156">
        <v>8.1999999999999993</v>
      </c>
      <c r="X154" s="4">
        <v>4.91</v>
      </c>
      <c r="Y154" s="4">
        <f t="shared" si="740"/>
        <v>40.262</v>
      </c>
      <c r="Z154" s="156">
        <v>15</v>
      </c>
      <c r="AA154" s="4">
        <v>4.91</v>
      </c>
      <c r="AB154" s="157">
        <f t="shared" si="741"/>
        <v>73.650000000000006</v>
      </c>
      <c r="AC154" s="12">
        <v>7.3</v>
      </c>
      <c r="AD154" s="4">
        <v>44.08</v>
      </c>
      <c r="AE154" s="4" t="e">
        <f>#REF!*AC154</f>
        <v>#REF!</v>
      </c>
      <c r="AF154" s="6">
        <f t="shared" si="742"/>
        <v>50.691999999999993</v>
      </c>
      <c r="AG154" s="7">
        <f t="shared" si="743"/>
        <v>321.78399999999999</v>
      </c>
      <c r="AH154" s="156"/>
      <c r="AI154" s="4">
        <v>0</v>
      </c>
      <c r="AJ154" s="4"/>
      <c r="AK154" s="4">
        <f t="shared" si="744"/>
        <v>0</v>
      </c>
      <c r="AL154" s="4"/>
      <c r="AM154" s="4">
        <v>201.78</v>
      </c>
      <c r="AN154" s="6">
        <f t="shared" si="745"/>
        <v>0</v>
      </c>
      <c r="AO154" s="154">
        <v>0.25</v>
      </c>
      <c r="AP154" s="4">
        <v>112.8</v>
      </c>
      <c r="AQ154" s="4">
        <v>124.42</v>
      </c>
      <c r="AR154" s="6">
        <f t="shared" si="746"/>
        <v>136.86200000000002</v>
      </c>
      <c r="AS154" s="7">
        <f t="shared" si="747"/>
        <v>31.105</v>
      </c>
      <c r="AT154" s="156">
        <v>15</v>
      </c>
      <c r="AU154" s="4">
        <v>1.62</v>
      </c>
      <c r="AV154" s="4">
        <v>4.71</v>
      </c>
      <c r="AW154" s="4">
        <f t="shared" si="748"/>
        <v>24.3</v>
      </c>
      <c r="AX154" s="6">
        <f t="shared" si="749"/>
        <v>70.650000000000006</v>
      </c>
      <c r="AY154" s="165">
        <v>65</v>
      </c>
      <c r="AZ154" s="4">
        <v>1.1200000000000001</v>
      </c>
      <c r="BA154" s="4">
        <v>68.900000000000006</v>
      </c>
      <c r="BB154" s="4">
        <v>84.8</v>
      </c>
      <c r="BC154" s="4">
        <v>96.8</v>
      </c>
      <c r="BD154" s="4">
        <v>121</v>
      </c>
      <c r="BE154" s="4">
        <f t="shared" si="750"/>
        <v>2.4034999999999997</v>
      </c>
      <c r="BF154" s="4">
        <f t="shared" si="751"/>
        <v>72.800000000000011</v>
      </c>
      <c r="BG154" s="6">
        <f t="shared" si="752"/>
        <v>2.64385</v>
      </c>
      <c r="BH154" s="7">
        <f t="shared" si="753"/>
        <v>156.22749999999999</v>
      </c>
      <c r="BI154" s="27"/>
      <c r="BJ154" s="28"/>
      <c r="BK154" s="29"/>
      <c r="BL154" s="30"/>
      <c r="BM154" s="31"/>
      <c r="BN154" s="28"/>
      <c r="BO154" s="29"/>
      <c r="BP154" s="30"/>
      <c r="BQ154" s="31"/>
      <c r="BR154" s="28"/>
      <c r="BS154" s="29"/>
      <c r="BT154" s="30"/>
      <c r="BU154" s="31"/>
      <c r="BV154" s="28"/>
      <c r="BW154" s="29"/>
      <c r="BX154" s="30"/>
      <c r="BY154" s="31"/>
      <c r="BZ154" s="28"/>
      <c r="CA154" s="29"/>
      <c r="CB154" s="30"/>
      <c r="CD154" s="33">
        <f t="shared" si="754"/>
        <v>155.52500000000001</v>
      </c>
      <c r="CE154" s="17">
        <f t="shared" si="755"/>
        <v>124.42</v>
      </c>
      <c r="CF154" s="17">
        <f t="shared" si="756"/>
        <v>93.314999999999998</v>
      </c>
      <c r="CG154" s="17">
        <f t="shared" si="757"/>
        <v>62.21</v>
      </c>
      <c r="CH154" s="17">
        <f t="shared" si="758"/>
        <v>31.105</v>
      </c>
      <c r="CJ154" s="17">
        <f t="shared" si="759"/>
        <v>1.7280555555555557</v>
      </c>
      <c r="CK154" s="17">
        <f t="shared" si="760"/>
        <v>1.6371052631578948</v>
      </c>
      <c r="CL154" s="17">
        <f t="shared" si="761"/>
        <v>1.55525</v>
      </c>
      <c r="CM154" s="17">
        <f t="shared" si="762"/>
        <v>1.4811904761904762</v>
      </c>
      <c r="CN154" s="17">
        <f t="shared" si="763"/>
        <v>0.94257575757575762</v>
      </c>
      <c r="CO154" s="17" t="e">
        <f>#REF!+AG154+AX154+AN154+BH154+#REF!+DP154</f>
        <v>#REF!</v>
      </c>
      <c r="CP154" s="17" t="e">
        <f>CO154*1.269</f>
        <v>#REF!</v>
      </c>
      <c r="CQ154" s="17">
        <f t="shared" si="684"/>
        <v>653.41649999999993</v>
      </c>
      <c r="CR154" s="17">
        <f t="shared" si="685"/>
        <v>662.79014999999993</v>
      </c>
      <c r="CS154" s="17">
        <f t="shared" si="686"/>
        <v>701.00579999999991</v>
      </c>
      <c r="CT154" s="17">
        <f t="shared" si="687"/>
        <v>729.84779999999989</v>
      </c>
      <c r="CU154" s="17">
        <f t="shared" si="688"/>
        <v>788.01249999999993</v>
      </c>
      <c r="CV154" s="17">
        <f t="shared" si="764"/>
        <v>899.91027499999996</v>
      </c>
      <c r="CW154" s="17">
        <f t="shared" si="690"/>
        <v>40.262</v>
      </c>
      <c r="CX154" s="17">
        <f t="shared" si="765"/>
        <v>0</v>
      </c>
      <c r="CY154" s="33"/>
      <c r="CZ154" s="33"/>
      <c r="DA154" s="17"/>
      <c r="DB154" s="17"/>
      <c r="DC154" s="17"/>
      <c r="DD154" s="15">
        <f t="shared" si="766"/>
        <v>96.64654305555554</v>
      </c>
      <c r="DE154" s="15">
        <f t="shared" si="767"/>
        <v>93.996793421052629</v>
      </c>
      <c r="DF154" s="15">
        <f t="shared" si="768"/>
        <v>91.61201874999999</v>
      </c>
      <c r="DG154" s="15">
        <f t="shared" si="769"/>
        <v>89.454365476190475</v>
      </c>
      <c r="DH154" s="15">
        <f t="shared" si="770"/>
        <v>73.762341666666657</v>
      </c>
      <c r="DI154" s="15"/>
      <c r="DJ154" s="15"/>
      <c r="DK154" s="15"/>
      <c r="DL154" s="15"/>
      <c r="DM154" s="15"/>
      <c r="DO154" s="17"/>
      <c r="DP154" s="17">
        <v>2.2999999999999998</v>
      </c>
      <c r="DQ154" s="32">
        <v>114.2</v>
      </c>
      <c r="DR154" s="32">
        <f t="shared" si="771"/>
        <v>222.28704902777773</v>
      </c>
      <c r="DS154" s="32">
        <f t="shared" si="772"/>
        <v>216.19262486842103</v>
      </c>
      <c r="DT154" s="32">
        <f t="shared" si="773"/>
        <v>210.70764312499995</v>
      </c>
      <c r="DU154" s="32">
        <f t="shared" si="774"/>
        <v>205.74504059523807</v>
      </c>
      <c r="DV154" s="32">
        <f t="shared" si="775"/>
        <v>169.65338583333329</v>
      </c>
      <c r="DW154" s="32">
        <v>78</v>
      </c>
      <c r="DX154" s="32">
        <f t="shared" si="776"/>
        <v>7538.4303583333322</v>
      </c>
      <c r="DY154" s="32">
        <f t="shared" si="777"/>
        <v>7331.7498868421053</v>
      </c>
      <c r="DZ154" s="32">
        <f t="shared" si="778"/>
        <v>7145.7374624999993</v>
      </c>
      <c r="EA154" s="32">
        <f t="shared" si="779"/>
        <v>6977.4405071428573</v>
      </c>
      <c r="EB154" s="32">
        <f t="shared" si="780"/>
        <v>5753.4626499999995</v>
      </c>
      <c r="ED154" s="15">
        <f t="shared" si="781"/>
        <v>1739.6377749999997</v>
      </c>
      <c r="EE154" s="15">
        <f t="shared" si="782"/>
        <v>1785.939075</v>
      </c>
      <c r="EF154" s="15">
        <f t="shared" si="783"/>
        <v>1832.2403749999999</v>
      </c>
      <c r="EG154" s="15">
        <f t="shared" si="784"/>
        <v>1878.5416749999999</v>
      </c>
      <c r="EH154" s="15">
        <f t="shared" si="785"/>
        <v>2434.1572749999996</v>
      </c>
      <c r="EI154" s="34"/>
      <c r="EJ154" s="35">
        <f t="shared" si="786"/>
        <v>5701.4766250000002</v>
      </c>
      <c r="EK154" s="35">
        <f t="shared" si="787"/>
        <v>4603.8877857142861</v>
      </c>
      <c r="EL154" s="35"/>
      <c r="EM154" s="35"/>
      <c r="EN154" s="15">
        <f t="shared" si="714"/>
        <v>76.562916666666666</v>
      </c>
      <c r="EO154" s="15">
        <f t="shared" si="723"/>
        <v>81.736342105263162</v>
      </c>
      <c r="EP154" s="15">
        <f t="shared" si="724"/>
        <v>79.662624999999991</v>
      </c>
      <c r="EQ154" s="15">
        <f t="shared" si="725"/>
        <v>73.095854166666669</v>
      </c>
      <c r="ER154" s="15">
        <f t="shared" si="715"/>
        <v>59.024202380952381</v>
      </c>
      <c r="ES154" s="15"/>
      <c r="ET154" s="15">
        <f t="shared" si="726"/>
        <v>1378.1324999999999</v>
      </c>
      <c r="EU154" s="15">
        <f t="shared" si="727"/>
        <v>1552.9905000000001</v>
      </c>
      <c r="EV154" s="15">
        <f t="shared" si="728"/>
        <v>1593.2524999999998</v>
      </c>
      <c r="EW154" s="15">
        <f t="shared" si="788"/>
        <v>1754.3005000000001</v>
      </c>
      <c r="EX154" s="15">
        <f t="shared" si="789"/>
        <v>2479.0165000000002</v>
      </c>
      <c r="EY154" s="17">
        <f t="shared" si="718"/>
        <v>1378.1324999999999</v>
      </c>
      <c r="EZ154" s="17">
        <f t="shared" si="719"/>
        <v>1427.7681499999999</v>
      </c>
      <c r="FA154" s="17">
        <f t="shared" si="720"/>
        <v>1506.2457999999999</v>
      </c>
      <c r="FB154" s="17">
        <f t="shared" si="721"/>
        <v>1696.1358</v>
      </c>
      <c r="FC154" s="17">
        <f t="shared" si="722"/>
        <v>2479.0164999999997</v>
      </c>
      <c r="FE154" s="17"/>
      <c r="FF154" s="17"/>
      <c r="FG154" s="17"/>
      <c r="FH154" s="17"/>
      <c r="FI154" s="17"/>
    </row>
    <row r="155" spans="1:165" ht="13.5" thickBot="1">
      <c r="A155" s="48">
        <v>7</v>
      </c>
      <c r="B155" s="19" t="s">
        <v>153</v>
      </c>
      <c r="C155" s="23">
        <v>18</v>
      </c>
      <c r="D155" s="24">
        <v>19</v>
      </c>
      <c r="E155" s="24">
        <v>20</v>
      </c>
      <c r="F155" s="24">
        <v>21</v>
      </c>
      <c r="G155" s="25">
        <v>33</v>
      </c>
      <c r="H155" s="26"/>
      <c r="I155" s="26">
        <f t="shared" si="642"/>
        <v>0</v>
      </c>
      <c r="J155" s="4">
        <f t="shared" si="730"/>
        <v>0</v>
      </c>
      <c r="K155" s="4">
        <f t="shared" si="731"/>
        <v>0</v>
      </c>
      <c r="L155" s="4">
        <f t="shared" si="732"/>
        <v>0</v>
      </c>
      <c r="M155" s="4">
        <f t="shared" si="733"/>
        <v>0</v>
      </c>
      <c r="N155" s="6">
        <f t="shared" si="734"/>
        <v>0</v>
      </c>
      <c r="O155" s="12">
        <v>0</v>
      </c>
      <c r="P155" s="4">
        <f t="shared" si="729"/>
        <v>0</v>
      </c>
      <c r="Q155" s="4">
        <f t="shared" si="655"/>
        <v>0</v>
      </c>
      <c r="R155" s="4">
        <f t="shared" si="735"/>
        <v>0</v>
      </c>
      <c r="S155" s="4">
        <f t="shared" si="736"/>
        <v>0</v>
      </c>
      <c r="T155" s="4">
        <f t="shared" si="737"/>
        <v>0</v>
      </c>
      <c r="U155" s="4">
        <f t="shared" si="738"/>
        <v>0</v>
      </c>
      <c r="V155" s="7">
        <f t="shared" si="739"/>
        <v>0</v>
      </c>
      <c r="W155" s="156">
        <v>8.1999999999999993</v>
      </c>
      <c r="X155" s="4">
        <v>4.91</v>
      </c>
      <c r="Y155" s="4">
        <f t="shared" si="740"/>
        <v>40.262</v>
      </c>
      <c r="Z155" s="156">
        <v>15</v>
      </c>
      <c r="AA155" s="4">
        <v>4.91</v>
      </c>
      <c r="AB155" s="157">
        <f t="shared" si="741"/>
        <v>73.650000000000006</v>
      </c>
      <c r="AC155" s="12">
        <v>7.3</v>
      </c>
      <c r="AD155" s="4">
        <v>44.08</v>
      </c>
      <c r="AE155" s="4" t="e">
        <f>#REF!*AC155</f>
        <v>#REF!</v>
      </c>
      <c r="AF155" s="6">
        <f t="shared" si="742"/>
        <v>50.691999999999993</v>
      </c>
      <c r="AG155" s="7">
        <f t="shared" si="743"/>
        <v>321.78399999999999</v>
      </c>
      <c r="AH155" s="156"/>
      <c r="AI155" s="4">
        <v>0</v>
      </c>
      <c r="AJ155" s="4"/>
      <c r="AK155" s="4">
        <f t="shared" si="744"/>
        <v>0</v>
      </c>
      <c r="AL155" s="4"/>
      <c r="AM155" s="4">
        <v>201.78</v>
      </c>
      <c r="AN155" s="6">
        <f t="shared" si="745"/>
        <v>0</v>
      </c>
      <c r="AO155" s="154">
        <v>0.29099999999999998</v>
      </c>
      <c r="AP155" s="4">
        <v>173.44</v>
      </c>
      <c r="AQ155" s="4">
        <v>173.44</v>
      </c>
      <c r="AR155" s="6">
        <f t="shared" si="746"/>
        <v>190.78400000000002</v>
      </c>
      <c r="AS155" s="7">
        <f t="shared" si="747"/>
        <v>50.471039999999995</v>
      </c>
      <c r="AT155" s="156">
        <v>15</v>
      </c>
      <c r="AU155" s="4">
        <v>1.62</v>
      </c>
      <c r="AV155" s="4">
        <v>4.71</v>
      </c>
      <c r="AW155" s="4">
        <f t="shared" si="748"/>
        <v>24.3</v>
      </c>
      <c r="AX155" s="6">
        <f t="shared" si="749"/>
        <v>70.650000000000006</v>
      </c>
      <c r="AY155" s="165">
        <v>65</v>
      </c>
      <c r="AZ155" s="4">
        <v>1.1200000000000001</v>
      </c>
      <c r="BA155" s="4">
        <v>68.900000000000006</v>
      </c>
      <c r="BB155" s="4">
        <v>74.900000000000006</v>
      </c>
      <c r="BC155" s="4">
        <v>96.8</v>
      </c>
      <c r="BD155" s="4">
        <v>121</v>
      </c>
      <c r="BE155" s="4">
        <f t="shared" si="750"/>
        <v>2.4034999999999997</v>
      </c>
      <c r="BF155" s="4">
        <f t="shared" si="751"/>
        <v>72.800000000000011</v>
      </c>
      <c r="BG155" s="6">
        <f t="shared" si="752"/>
        <v>2.64385</v>
      </c>
      <c r="BH155" s="7">
        <f t="shared" si="753"/>
        <v>156.22749999999999</v>
      </c>
      <c r="BI155" s="27"/>
      <c r="BJ155" s="28"/>
      <c r="BK155" s="29"/>
      <c r="BL155" s="30"/>
      <c r="BM155" s="31"/>
      <c r="BN155" s="28"/>
      <c r="BO155" s="29"/>
      <c r="BP155" s="30"/>
      <c r="BQ155" s="31"/>
      <c r="BR155" s="28"/>
      <c r="BS155" s="29"/>
      <c r="BT155" s="30"/>
      <c r="BU155" s="31"/>
      <c r="BV155" s="28"/>
      <c r="BW155" s="29"/>
      <c r="BX155" s="30"/>
      <c r="BY155" s="31"/>
      <c r="BZ155" s="28"/>
      <c r="CA155" s="29"/>
      <c r="CB155" s="30"/>
      <c r="CD155" s="33">
        <f t="shared" si="754"/>
        <v>252.35519999999997</v>
      </c>
      <c r="CE155" s="17">
        <f t="shared" si="755"/>
        <v>201.88415999999998</v>
      </c>
      <c r="CF155" s="17">
        <f t="shared" si="756"/>
        <v>151.41311999999999</v>
      </c>
      <c r="CG155" s="17">
        <f t="shared" si="757"/>
        <v>100.94207999999999</v>
      </c>
      <c r="CH155" s="17">
        <f t="shared" si="758"/>
        <v>50.471039999999995</v>
      </c>
      <c r="CJ155" s="17">
        <f t="shared" si="759"/>
        <v>2.8039466666666666</v>
      </c>
      <c r="CK155" s="17">
        <f t="shared" si="760"/>
        <v>2.6563705263157891</v>
      </c>
      <c r="CL155" s="17">
        <f t="shared" si="761"/>
        <v>2.5235519999999996</v>
      </c>
      <c r="CM155" s="17">
        <f t="shared" si="762"/>
        <v>2.4033828571428568</v>
      </c>
      <c r="CN155" s="17">
        <f t="shared" si="763"/>
        <v>1.5294254545454544</v>
      </c>
      <c r="CO155" s="17" t="e">
        <f>#REF!+AG155+AX155+AN155+BH155+#REF!+DP155</f>
        <v>#REF!</v>
      </c>
      <c r="CP155" s="17" t="e">
        <f>CO155*1.26</f>
        <v>#REF!</v>
      </c>
      <c r="CQ155" s="17">
        <f t="shared" si="684"/>
        <v>672.78253999999993</v>
      </c>
      <c r="CR155" s="17">
        <f t="shared" si="685"/>
        <v>682.15618999999992</v>
      </c>
      <c r="CS155" s="17">
        <f t="shared" si="686"/>
        <v>696.57718999999997</v>
      </c>
      <c r="CT155" s="17">
        <f t="shared" si="687"/>
        <v>749.21383999999989</v>
      </c>
      <c r="CU155" s="17">
        <f t="shared" si="688"/>
        <v>807.37853999999993</v>
      </c>
      <c r="CV155" s="17">
        <f t="shared" si="764"/>
        <v>953.51405573999989</v>
      </c>
      <c r="CW155" s="17">
        <f t="shared" si="690"/>
        <v>40.262</v>
      </c>
      <c r="CX155" s="17">
        <f t="shared" si="765"/>
        <v>0</v>
      </c>
      <c r="CY155" s="33"/>
      <c r="CZ155" s="33"/>
      <c r="DA155" s="17"/>
      <c r="DB155" s="17"/>
      <c r="DC155" s="17"/>
      <c r="DD155" s="15">
        <f t="shared" si="766"/>
        <v>97.883817833333339</v>
      </c>
      <c r="DE155" s="15">
        <f t="shared" si="767"/>
        <v>95.168948473684182</v>
      </c>
      <c r="DF155" s="15">
        <f t="shared" si="768"/>
        <v>92.725566049999998</v>
      </c>
      <c r="DG155" s="15">
        <f t="shared" si="769"/>
        <v>90.514886714285709</v>
      </c>
      <c r="DH155" s="15">
        <f t="shared" si="770"/>
        <v>74.437218818181805</v>
      </c>
      <c r="DI155" s="15"/>
      <c r="DJ155" s="15"/>
      <c r="DK155" s="15"/>
      <c r="DL155" s="15"/>
      <c r="DM155" s="15"/>
      <c r="DO155" s="17"/>
      <c r="DP155" s="17">
        <v>3.7</v>
      </c>
      <c r="DQ155" s="32">
        <v>118.1</v>
      </c>
      <c r="DR155" s="32">
        <f t="shared" si="771"/>
        <v>362.17012598333338</v>
      </c>
      <c r="DS155" s="32">
        <f t="shared" si="772"/>
        <v>352.12510935263151</v>
      </c>
      <c r="DT155" s="32">
        <f t="shared" si="773"/>
        <v>343.084594385</v>
      </c>
      <c r="DU155" s="32">
        <f t="shared" si="774"/>
        <v>334.90508084285716</v>
      </c>
      <c r="DV155" s="32">
        <f t="shared" si="775"/>
        <v>275.4177096272727</v>
      </c>
      <c r="DW155" s="32">
        <v>197</v>
      </c>
      <c r="DX155" s="32">
        <f t="shared" si="776"/>
        <v>19283.112113166666</v>
      </c>
      <c r="DY155" s="32">
        <f t="shared" si="777"/>
        <v>18748.282849315783</v>
      </c>
      <c r="DZ155" s="32">
        <f t="shared" si="778"/>
        <v>18266.936511849999</v>
      </c>
      <c r="EA155" s="32">
        <f t="shared" si="779"/>
        <v>17831.432682714283</v>
      </c>
      <c r="EB155" s="32">
        <f t="shared" si="780"/>
        <v>14664.132107181815</v>
      </c>
      <c r="ED155" s="15">
        <f t="shared" si="781"/>
        <v>1761.908721</v>
      </c>
      <c r="EE155" s="15">
        <f t="shared" si="782"/>
        <v>1808.2100209999994</v>
      </c>
      <c r="EF155" s="15">
        <f t="shared" si="783"/>
        <v>1854.511321</v>
      </c>
      <c r="EG155" s="15">
        <f t="shared" si="784"/>
        <v>1900.8126209999998</v>
      </c>
      <c r="EH155" s="15">
        <f t="shared" si="785"/>
        <v>2456.4282209999997</v>
      </c>
      <c r="EI155" s="34"/>
      <c r="EJ155" s="35">
        <f t="shared" si="786"/>
        <v>14558.846182499999</v>
      </c>
      <c r="EK155" s="35">
        <f t="shared" si="787"/>
        <v>11718.603818571428</v>
      </c>
      <c r="EL155" s="35"/>
      <c r="EM155" s="35"/>
      <c r="EN155" s="15">
        <f t="shared" si="714"/>
        <v>77.638807777777771</v>
      </c>
      <c r="EO155" s="15">
        <f t="shared" si="723"/>
        <v>82.755607368421039</v>
      </c>
      <c r="EP155" s="15">
        <f t="shared" si="724"/>
        <v>80.630927</v>
      </c>
      <c r="EQ155" s="15">
        <f t="shared" si="725"/>
        <v>73.902772499999998</v>
      </c>
      <c r="ER155" s="15">
        <f t="shared" si="715"/>
        <v>59.485298571428572</v>
      </c>
      <c r="ES155" s="15"/>
      <c r="ET155" s="15">
        <f t="shared" si="726"/>
        <v>1397.4985399999998</v>
      </c>
      <c r="EU155" s="15">
        <f t="shared" si="727"/>
        <v>1572.3565399999998</v>
      </c>
      <c r="EV155" s="15">
        <f t="shared" si="728"/>
        <v>1612.6185399999999</v>
      </c>
      <c r="EW155" s="15">
        <f t="shared" si="788"/>
        <v>1773.6665399999999</v>
      </c>
      <c r="EX155" s="15">
        <f t="shared" si="789"/>
        <v>2498.3825400000001</v>
      </c>
      <c r="EY155" s="17">
        <f t="shared" si="718"/>
        <v>1397.4985399999998</v>
      </c>
      <c r="EZ155" s="17">
        <f t="shared" si="719"/>
        <v>1447.13419</v>
      </c>
      <c r="FA155" s="17">
        <f t="shared" si="720"/>
        <v>1501.81719</v>
      </c>
      <c r="FB155" s="17">
        <f t="shared" si="721"/>
        <v>1715.5018399999999</v>
      </c>
      <c r="FC155" s="17">
        <f t="shared" si="722"/>
        <v>2498.3825399999996</v>
      </c>
      <c r="FE155" s="17"/>
      <c r="FF155" s="17"/>
      <c r="FG155" s="17"/>
      <c r="FH155" s="17"/>
      <c r="FI155" s="17"/>
    </row>
    <row r="156" spans="1:165" ht="13.5" thickBot="1">
      <c r="A156" s="48">
        <v>8</v>
      </c>
      <c r="B156" s="19" t="s">
        <v>381</v>
      </c>
      <c r="C156" s="23">
        <v>18</v>
      </c>
      <c r="D156" s="24">
        <v>19</v>
      </c>
      <c r="E156" s="24">
        <v>20</v>
      </c>
      <c r="F156" s="24">
        <v>21</v>
      </c>
      <c r="G156" s="25">
        <v>33</v>
      </c>
      <c r="H156" s="26"/>
      <c r="I156" s="26">
        <f t="shared" si="642"/>
        <v>0</v>
      </c>
      <c r="J156" s="4">
        <f t="shared" si="730"/>
        <v>0</v>
      </c>
      <c r="K156" s="4">
        <f t="shared" si="731"/>
        <v>0</v>
      </c>
      <c r="L156" s="4">
        <f t="shared" si="732"/>
        <v>0</v>
      </c>
      <c r="M156" s="4">
        <f t="shared" si="733"/>
        <v>0</v>
      </c>
      <c r="N156" s="6">
        <f t="shared" si="734"/>
        <v>0</v>
      </c>
      <c r="O156" s="12">
        <v>0</v>
      </c>
      <c r="P156" s="4">
        <f t="shared" si="729"/>
        <v>0</v>
      </c>
      <c r="Q156" s="4">
        <f t="shared" si="655"/>
        <v>0</v>
      </c>
      <c r="R156" s="4">
        <f t="shared" si="735"/>
        <v>0</v>
      </c>
      <c r="S156" s="4">
        <f t="shared" si="736"/>
        <v>0</v>
      </c>
      <c r="T156" s="4">
        <f t="shared" si="737"/>
        <v>0</v>
      </c>
      <c r="U156" s="4">
        <f t="shared" si="738"/>
        <v>0</v>
      </c>
      <c r="V156" s="7">
        <f t="shared" si="739"/>
        <v>0</v>
      </c>
      <c r="W156" s="156">
        <v>8.1999999999999993</v>
      </c>
      <c r="X156" s="4">
        <v>4.91</v>
      </c>
      <c r="Y156" s="4">
        <f t="shared" si="740"/>
        <v>40.262</v>
      </c>
      <c r="Z156" s="156">
        <v>15</v>
      </c>
      <c r="AA156" s="4">
        <v>4.91</v>
      </c>
      <c r="AB156" s="157">
        <f t="shared" si="741"/>
        <v>73.650000000000006</v>
      </c>
      <c r="AC156" s="12">
        <v>7.3</v>
      </c>
      <c r="AD156" s="4">
        <v>37</v>
      </c>
      <c r="AE156" s="4" t="e">
        <f>#REF!*AC156</f>
        <v>#REF!</v>
      </c>
      <c r="AF156" s="6">
        <f t="shared" si="742"/>
        <v>42.55</v>
      </c>
      <c r="AG156" s="7">
        <f t="shared" si="743"/>
        <v>270.09999999999997</v>
      </c>
      <c r="AH156" s="156"/>
      <c r="AI156" s="4">
        <v>0</v>
      </c>
      <c r="AJ156" s="4"/>
      <c r="AK156" s="4">
        <f t="shared" si="744"/>
        <v>0</v>
      </c>
      <c r="AL156" s="4"/>
      <c r="AM156" s="4">
        <v>201.78</v>
      </c>
      <c r="AN156" s="6">
        <f t="shared" si="745"/>
        <v>0</v>
      </c>
      <c r="AO156" s="154">
        <v>0.25</v>
      </c>
      <c r="AP156" s="4">
        <v>112.8</v>
      </c>
      <c r="AQ156" s="4">
        <v>173.44</v>
      </c>
      <c r="AR156" s="6">
        <f t="shared" si="746"/>
        <v>190.78400000000002</v>
      </c>
      <c r="AS156" s="7">
        <f t="shared" si="747"/>
        <v>43.36</v>
      </c>
      <c r="AT156" s="156">
        <v>15</v>
      </c>
      <c r="AU156" s="4">
        <v>1.62</v>
      </c>
      <c r="AV156" s="4">
        <v>4.71</v>
      </c>
      <c r="AW156" s="4">
        <f t="shared" si="748"/>
        <v>24.3</v>
      </c>
      <c r="AX156" s="6">
        <f t="shared" si="749"/>
        <v>70.650000000000006</v>
      </c>
      <c r="AY156" s="165">
        <v>65</v>
      </c>
      <c r="AZ156" s="4">
        <v>1.1200000000000001</v>
      </c>
      <c r="BA156" s="4">
        <v>74.599999999999994</v>
      </c>
      <c r="BB156" s="4">
        <v>84.8</v>
      </c>
      <c r="BC156" s="4">
        <v>96.8</v>
      </c>
      <c r="BD156" s="4">
        <v>121</v>
      </c>
      <c r="BE156" s="4">
        <f t="shared" si="750"/>
        <v>2.4034999999999997</v>
      </c>
      <c r="BF156" s="4">
        <f t="shared" si="751"/>
        <v>72.800000000000011</v>
      </c>
      <c r="BG156" s="6">
        <f t="shared" si="752"/>
        <v>2.64385</v>
      </c>
      <c r="BH156" s="7">
        <f t="shared" si="753"/>
        <v>156.22749999999999</v>
      </c>
      <c r="BI156" s="27"/>
      <c r="BJ156" s="28"/>
      <c r="BK156" s="29"/>
      <c r="BL156" s="30"/>
      <c r="BM156" s="31"/>
      <c r="BN156" s="28"/>
      <c r="BO156" s="29"/>
      <c r="BP156" s="30"/>
      <c r="BQ156" s="31"/>
      <c r="BR156" s="28"/>
      <c r="BS156" s="29"/>
      <c r="BT156" s="30"/>
      <c r="BU156" s="31"/>
      <c r="BV156" s="28"/>
      <c r="BW156" s="29"/>
      <c r="BX156" s="30"/>
      <c r="BY156" s="31"/>
      <c r="BZ156" s="28"/>
      <c r="CA156" s="29"/>
      <c r="CB156" s="30"/>
      <c r="CD156" s="33">
        <f t="shared" si="754"/>
        <v>216.8</v>
      </c>
      <c r="CE156" s="17">
        <f t="shared" si="755"/>
        <v>173.44</v>
      </c>
      <c r="CF156" s="17">
        <f t="shared" si="756"/>
        <v>130.07999999999998</v>
      </c>
      <c r="CG156" s="17">
        <f t="shared" si="757"/>
        <v>86.72</v>
      </c>
      <c r="CH156" s="17">
        <f t="shared" si="758"/>
        <v>43.36</v>
      </c>
      <c r="CJ156" s="17">
        <f t="shared" si="759"/>
        <v>2.4088888888888889</v>
      </c>
      <c r="CK156" s="17">
        <f t="shared" si="760"/>
        <v>2.2821052631578946</v>
      </c>
      <c r="CL156" s="17">
        <f t="shared" si="761"/>
        <v>2.1679999999999997</v>
      </c>
      <c r="CM156" s="17">
        <f t="shared" si="762"/>
        <v>2.0647619047619048</v>
      </c>
      <c r="CN156" s="17">
        <f t="shared" si="763"/>
        <v>1.313939393939394</v>
      </c>
      <c r="CO156" s="17" t="e">
        <f>#REF!+AG156+AX156+AN156+BH156+#REF!+DP156</f>
        <v>#REF!</v>
      </c>
      <c r="CP156" s="17" t="e">
        <f>CO156*1.264</f>
        <v>#REF!</v>
      </c>
      <c r="CQ156" s="17">
        <f t="shared" si="684"/>
        <v>613.98749999999995</v>
      </c>
      <c r="CR156" s="17">
        <f t="shared" si="685"/>
        <v>637.0610999999999</v>
      </c>
      <c r="CS156" s="17">
        <f t="shared" si="686"/>
        <v>661.57679999999993</v>
      </c>
      <c r="CT156" s="17">
        <f t="shared" si="687"/>
        <v>690.41879999999992</v>
      </c>
      <c r="CU156" s="17">
        <f t="shared" si="688"/>
        <v>748.58349999999996</v>
      </c>
      <c r="CV156" s="17">
        <f t="shared" si="764"/>
        <v>869.85402699999986</v>
      </c>
      <c r="CW156" s="17">
        <f t="shared" si="690"/>
        <v>40.262</v>
      </c>
      <c r="CX156" s="17">
        <f t="shared" si="765"/>
        <v>0</v>
      </c>
      <c r="CY156" s="33"/>
      <c r="CZ156" s="33"/>
      <c r="DA156" s="17"/>
      <c r="DB156" s="17"/>
      <c r="DC156" s="17"/>
      <c r="DD156" s="15">
        <f t="shared" si="766"/>
        <v>94.127468055555539</v>
      </c>
      <c r="DE156" s="15">
        <f t="shared" si="767"/>
        <v>91.610301315789457</v>
      </c>
      <c r="DF156" s="15">
        <f t="shared" si="768"/>
        <v>89.344851249999991</v>
      </c>
      <c r="DG156" s="15">
        <f t="shared" si="769"/>
        <v>87.295158333333333</v>
      </c>
      <c r="DH156" s="15">
        <f t="shared" si="770"/>
        <v>72.388300757575749</v>
      </c>
      <c r="DI156" s="15"/>
      <c r="DJ156" s="15"/>
      <c r="DK156" s="15"/>
      <c r="DL156" s="15"/>
      <c r="DM156" s="15"/>
      <c r="DO156" s="17"/>
      <c r="DP156" s="17">
        <v>10.199999999999999</v>
      </c>
      <c r="DQ156" s="32">
        <v>116.2</v>
      </c>
      <c r="DR156" s="32">
        <f t="shared" si="771"/>
        <v>960.10017416666642</v>
      </c>
      <c r="DS156" s="32">
        <f t="shared" si="772"/>
        <v>934.42507342105239</v>
      </c>
      <c r="DT156" s="32">
        <f t="shared" si="773"/>
        <v>911.31748274999984</v>
      </c>
      <c r="DU156" s="32">
        <f t="shared" si="774"/>
        <v>890.41061499999989</v>
      </c>
      <c r="DV156" s="32">
        <f t="shared" si="775"/>
        <v>738.36066772727258</v>
      </c>
      <c r="DW156" s="32">
        <v>342</v>
      </c>
      <c r="DX156" s="32">
        <f t="shared" si="776"/>
        <v>32191.594074999994</v>
      </c>
      <c r="DY156" s="32">
        <f t="shared" si="777"/>
        <v>31330.723049999993</v>
      </c>
      <c r="DZ156" s="32">
        <f t="shared" si="778"/>
        <v>30555.939127499998</v>
      </c>
      <c r="EA156" s="32">
        <f t="shared" si="779"/>
        <v>29854.944149999999</v>
      </c>
      <c r="EB156" s="32">
        <f t="shared" si="780"/>
        <v>24756.798859090904</v>
      </c>
      <c r="ED156" s="15">
        <f t="shared" si="781"/>
        <v>1694.2944249999996</v>
      </c>
      <c r="EE156" s="15">
        <f t="shared" si="782"/>
        <v>1740.5957249999997</v>
      </c>
      <c r="EF156" s="15">
        <f t="shared" si="783"/>
        <v>1786.8970249999998</v>
      </c>
      <c r="EG156" s="15">
        <f t="shared" si="784"/>
        <v>1833.1983250000001</v>
      </c>
      <c r="EH156" s="15">
        <f t="shared" si="785"/>
        <v>2388.8139249999999</v>
      </c>
      <c r="EI156" s="34"/>
      <c r="EJ156" s="35">
        <f t="shared" si="786"/>
        <v>24436.918874999999</v>
      </c>
      <c r="EK156" s="35">
        <f t="shared" si="787"/>
        <v>19865.212500000001</v>
      </c>
      <c r="EL156" s="35"/>
      <c r="EM156" s="35"/>
      <c r="EN156" s="15">
        <f t="shared" si="714"/>
        <v>74.372416666666666</v>
      </c>
      <c r="EO156" s="15">
        <f t="shared" si="723"/>
        <v>79.661131578947362</v>
      </c>
      <c r="EP156" s="15">
        <f t="shared" si="724"/>
        <v>77.691175000000001</v>
      </c>
      <c r="EQ156" s="15">
        <f t="shared" si="725"/>
        <v>71.452979166666665</v>
      </c>
      <c r="ER156" s="15">
        <f t="shared" si="715"/>
        <v>58.085416666666667</v>
      </c>
      <c r="ES156" s="15"/>
      <c r="ET156" s="15">
        <f t="shared" si="726"/>
        <v>1338.7035000000001</v>
      </c>
      <c r="EU156" s="15">
        <f t="shared" si="727"/>
        <v>1513.5614999999998</v>
      </c>
      <c r="EV156" s="15">
        <f t="shared" si="728"/>
        <v>1553.8235</v>
      </c>
      <c r="EW156" s="15">
        <f t="shared" si="788"/>
        <v>1714.8715</v>
      </c>
      <c r="EX156" s="15">
        <f t="shared" si="789"/>
        <v>2439.5875000000001</v>
      </c>
      <c r="EY156" s="17">
        <f t="shared" si="718"/>
        <v>1338.7035000000001</v>
      </c>
      <c r="EZ156" s="17">
        <f t="shared" si="719"/>
        <v>1402.0391</v>
      </c>
      <c r="FA156" s="17">
        <f t="shared" si="720"/>
        <v>1466.8168000000001</v>
      </c>
      <c r="FB156" s="17">
        <f t="shared" si="721"/>
        <v>1656.7067999999999</v>
      </c>
      <c r="FC156" s="17">
        <f t="shared" si="722"/>
        <v>2439.5874999999996</v>
      </c>
      <c r="FE156" s="17"/>
      <c r="FF156" s="17"/>
      <c r="FG156" s="17"/>
      <c r="FH156" s="17"/>
      <c r="FI156" s="17"/>
    </row>
    <row r="157" spans="1:165" ht="13.5" thickBot="1">
      <c r="A157" s="48">
        <v>9</v>
      </c>
      <c r="B157" s="19" t="s">
        <v>154</v>
      </c>
      <c r="C157" s="23">
        <v>18</v>
      </c>
      <c r="D157" s="24">
        <v>19</v>
      </c>
      <c r="E157" s="24">
        <v>20</v>
      </c>
      <c r="F157" s="24">
        <v>21</v>
      </c>
      <c r="G157" s="25">
        <v>33</v>
      </c>
      <c r="H157" s="26"/>
      <c r="I157" s="26">
        <f t="shared" si="642"/>
        <v>0</v>
      </c>
      <c r="J157" s="4">
        <f t="shared" si="730"/>
        <v>0</v>
      </c>
      <c r="K157" s="4">
        <f t="shared" si="731"/>
        <v>0</v>
      </c>
      <c r="L157" s="4">
        <f t="shared" si="732"/>
        <v>0</v>
      </c>
      <c r="M157" s="4">
        <f t="shared" si="733"/>
        <v>0</v>
      </c>
      <c r="N157" s="6">
        <f t="shared" si="734"/>
        <v>0</v>
      </c>
      <c r="O157" s="12">
        <v>0</v>
      </c>
      <c r="P157" s="4">
        <f t="shared" si="729"/>
        <v>0</v>
      </c>
      <c r="Q157" s="4">
        <f t="shared" si="655"/>
        <v>0</v>
      </c>
      <c r="R157" s="4">
        <f t="shared" si="735"/>
        <v>0</v>
      </c>
      <c r="S157" s="4">
        <f t="shared" si="736"/>
        <v>0</v>
      </c>
      <c r="T157" s="4">
        <f t="shared" si="737"/>
        <v>0</v>
      </c>
      <c r="U157" s="4">
        <f t="shared" si="738"/>
        <v>0</v>
      </c>
      <c r="V157" s="7">
        <f t="shared" si="739"/>
        <v>0</v>
      </c>
      <c r="W157" s="156">
        <v>8.1999999999999993</v>
      </c>
      <c r="X157" s="4">
        <v>4.91</v>
      </c>
      <c r="Y157" s="4">
        <f t="shared" si="740"/>
        <v>40.262</v>
      </c>
      <c r="Z157" s="156">
        <v>15</v>
      </c>
      <c r="AA157" s="4">
        <v>4.91</v>
      </c>
      <c r="AB157" s="157">
        <f t="shared" si="741"/>
        <v>73.650000000000006</v>
      </c>
      <c r="AC157" s="12">
        <v>7.3</v>
      </c>
      <c r="AD157" s="4">
        <v>44.08</v>
      </c>
      <c r="AE157" s="4" t="e">
        <f>#REF!*AC157</f>
        <v>#REF!</v>
      </c>
      <c r="AF157" s="6">
        <f t="shared" si="742"/>
        <v>50.691999999999993</v>
      </c>
      <c r="AG157" s="7">
        <f t="shared" si="743"/>
        <v>321.78399999999999</v>
      </c>
      <c r="AH157" s="156"/>
      <c r="AI157" s="4">
        <v>0</v>
      </c>
      <c r="AJ157" s="4"/>
      <c r="AK157" s="4">
        <f t="shared" si="744"/>
        <v>0</v>
      </c>
      <c r="AL157" s="4"/>
      <c r="AM157" s="4">
        <v>201.78</v>
      </c>
      <c r="AN157" s="6">
        <f t="shared" si="745"/>
        <v>0</v>
      </c>
      <c r="AO157" s="154">
        <v>0.29099999999999998</v>
      </c>
      <c r="AP157" s="4">
        <v>112.8</v>
      </c>
      <c r="AQ157" s="4">
        <v>173.44</v>
      </c>
      <c r="AR157" s="6">
        <f t="shared" si="746"/>
        <v>190.78400000000002</v>
      </c>
      <c r="AS157" s="7">
        <f t="shared" si="747"/>
        <v>50.471039999999995</v>
      </c>
      <c r="AT157" s="156">
        <v>15</v>
      </c>
      <c r="AU157" s="4">
        <v>1.62</v>
      </c>
      <c r="AV157" s="4">
        <v>4.71</v>
      </c>
      <c r="AW157" s="4">
        <f t="shared" si="748"/>
        <v>24.3</v>
      </c>
      <c r="AX157" s="6">
        <f t="shared" si="749"/>
        <v>70.650000000000006</v>
      </c>
      <c r="AY157" s="165">
        <v>65</v>
      </c>
      <c r="AZ157" s="4">
        <v>1.1200000000000001</v>
      </c>
      <c r="BA157" s="4">
        <v>74.599999999999994</v>
      </c>
      <c r="BB157" s="4">
        <v>84.8</v>
      </c>
      <c r="BC157" s="4">
        <v>109.5</v>
      </c>
      <c r="BD157" s="4">
        <v>156.1</v>
      </c>
      <c r="BE157" s="4">
        <f t="shared" si="750"/>
        <v>2.4034999999999997</v>
      </c>
      <c r="BF157" s="4">
        <f t="shared" si="751"/>
        <v>72.800000000000011</v>
      </c>
      <c r="BG157" s="6">
        <f t="shared" si="752"/>
        <v>2.64385</v>
      </c>
      <c r="BH157" s="7">
        <f t="shared" si="753"/>
        <v>156.22749999999999</v>
      </c>
      <c r="BI157" s="27"/>
      <c r="BJ157" s="28"/>
      <c r="BK157" s="29"/>
      <c r="BL157" s="30"/>
      <c r="BM157" s="31"/>
      <c r="BN157" s="28"/>
      <c r="BO157" s="29"/>
      <c r="BP157" s="30"/>
      <c r="BQ157" s="31"/>
      <c r="BR157" s="28"/>
      <c r="BS157" s="29"/>
      <c r="BT157" s="30"/>
      <c r="BU157" s="31"/>
      <c r="BV157" s="28"/>
      <c r="BW157" s="29"/>
      <c r="BX157" s="30"/>
      <c r="BY157" s="31"/>
      <c r="BZ157" s="28"/>
      <c r="CA157" s="29"/>
      <c r="CB157" s="30"/>
      <c r="CD157" s="33">
        <f t="shared" si="754"/>
        <v>252.35519999999997</v>
      </c>
      <c r="CE157" s="17">
        <f t="shared" si="755"/>
        <v>201.88415999999998</v>
      </c>
      <c r="CF157" s="17">
        <f t="shared" si="756"/>
        <v>151.41311999999999</v>
      </c>
      <c r="CG157" s="17">
        <f t="shared" si="757"/>
        <v>100.94207999999999</v>
      </c>
      <c r="CH157" s="17">
        <f t="shared" si="758"/>
        <v>50.471039999999995</v>
      </c>
      <c r="CJ157" s="17">
        <f t="shared" si="759"/>
        <v>2.8039466666666666</v>
      </c>
      <c r="CK157" s="17">
        <f t="shared" si="760"/>
        <v>2.6563705263157891</v>
      </c>
      <c r="CL157" s="17">
        <f t="shared" si="761"/>
        <v>2.5235519999999996</v>
      </c>
      <c r="CM157" s="17">
        <f t="shared" si="762"/>
        <v>2.4033828571428568</v>
      </c>
      <c r="CN157" s="17">
        <f t="shared" si="763"/>
        <v>1.5294254545454544</v>
      </c>
      <c r="CO157" s="17" t="e">
        <f>#REF!+AG157+AX157+AN157+BH157+#REF!+DP157</f>
        <v>#REF!</v>
      </c>
      <c r="CP157" s="17" t="e">
        <f>CO157*1.26</f>
        <v>#REF!</v>
      </c>
      <c r="CQ157" s="17">
        <f t="shared" si="684"/>
        <v>672.78253999999993</v>
      </c>
      <c r="CR157" s="17">
        <f t="shared" si="685"/>
        <v>695.85613999999987</v>
      </c>
      <c r="CS157" s="17">
        <f t="shared" si="686"/>
        <v>720.37183999999991</v>
      </c>
      <c r="CT157" s="17">
        <f t="shared" si="687"/>
        <v>779.73829000000001</v>
      </c>
      <c r="CU157" s="17">
        <f t="shared" si="688"/>
        <v>891.74138999999991</v>
      </c>
      <c r="CV157" s="17">
        <f t="shared" si="764"/>
        <v>1055.82180576</v>
      </c>
      <c r="CW157" s="17">
        <f t="shared" si="690"/>
        <v>40.262</v>
      </c>
      <c r="CX157" s="17">
        <f t="shared" si="765"/>
        <v>0</v>
      </c>
      <c r="CY157" s="33"/>
      <c r="CZ157" s="33"/>
      <c r="DA157" s="17"/>
      <c r="DB157" s="17"/>
      <c r="DC157" s="17"/>
      <c r="DD157" s="15">
        <f t="shared" si="766"/>
        <v>103.27366658333334</v>
      </c>
      <c r="DE157" s="15">
        <f t="shared" si="767"/>
        <v>100.27512097368421</v>
      </c>
      <c r="DF157" s="15">
        <f t="shared" si="768"/>
        <v>97.576429924999985</v>
      </c>
      <c r="DG157" s="15">
        <f t="shared" si="769"/>
        <v>95.134757071428552</v>
      </c>
      <c r="DH157" s="15">
        <f t="shared" si="770"/>
        <v>77.377136318181812</v>
      </c>
      <c r="DI157" s="15"/>
      <c r="DJ157" s="15"/>
      <c r="DK157" s="15"/>
      <c r="DL157" s="15"/>
      <c r="DM157" s="15"/>
      <c r="DO157" s="17"/>
      <c r="DP157" s="17">
        <v>6.1</v>
      </c>
      <c r="DQ157" s="32">
        <v>118.4</v>
      </c>
      <c r="DR157" s="32">
        <f t="shared" si="771"/>
        <v>629.96936615833329</v>
      </c>
      <c r="DS157" s="32">
        <f t="shared" si="772"/>
        <v>611.67823793947366</v>
      </c>
      <c r="DT157" s="32">
        <f t="shared" si="773"/>
        <v>595.21622254249985</v>
      </c>
      <c r="DU157" s="32">
        <f t="shared" si="774"/>
        <v>580.32201813571419</v>
      </c>
      <c r="DV157" s="32">
        <f t="shared" si="775"/>
        <v>472.00053154090904</v>
      </c>
      <c r="DW157" s="32">
        <v>242</v>
      </c>
      <c r="DX157" s="32">
        <f t="shared" si="776"/>
        <v>24992.227313166666</v>
      </c>
      <c r="DY157" s="32">
        <f t="shared" si="777"/>
        <v>24266.579275631579</v>
      </c>
      <c r="DZ157" s="32">
        <f t="shared" si="778"/>
        <v>23613.496041849998</v>
      </c>
      <c r="EA157" s="32">
        <f t="shared" si="779"/>
        <v>23022.611211285708</v>
      </c>
      <c r="EB157" s="32">
        <f t="shared" si="780"/>
        <v>18725.266989</v>
      </c>
      <c r="ED157" s="15">
        <f t="shared" si="781"/>
        <v>1858.9259985000001</v>
      </c>
      <c r="EE157" s="15">
        <f t="shared" si="782"/>
        <v>1905.2272985</v>
      </c>
      <c r="EF157" s="15">
        <f t="shared" si="783"/>
        <v>1951.5285984999996</v>
      </c>
      <c r="EG157" s="15">
        <f t="shared" si="784"/>
        <v>1997.8298984999997</v>
      </c>
      <c r="EH157" s="15">
        <f t="shared" si="785"/>
        <v>2553.4454984999998</v>
      </c>
      <c r="EI157" s="34"/>
      <c r="EJ157" s="35">
        <f t="shared" si="786"/>
        <v>18735.129682499999</v>
      </c>
      <c r="EK157" s="35">
        <f t="shared" si="787"/>
        <v>14881.532961428571</v>
      </c>
      <c r="EL157" s="35"/>
      <c r="EM157" s="35"/>
      <c r="EN157" s="15">
        <f t="shared" si="714"/>
        <v>77.638807777777771</v>
      </c>
      <c r="EO157" s="15">
        <f t="shared" si="723"/>
        <v>87.195757368421056</v>
      </c>
      <c r="EP157" s="15">
        <f t="shared" si="724"/>
        <v>84.849069499999999</v>
      </c>
      <c r="EQ157" s="15">
        <f t="shared" si="725"/>
        <v>77.417891249999997</v>
      </c>
      <c r="ER157" s="15">
        <f t="shared" si="715"/>
        <v>61.493937857142853</v>
      </c>
      <c r="ES157" s="15"/>
      <c r="ET157" s="15">
        <f t="shared" si="726"/>
        <v>1397.4985399999998</v>
      </c>
      <c r="EU157" s="15">
        <f t="shared" si="727"/>
        <v>1656.71939</v>
      </c>
      <c r="EV157" s="15">
        <f t="shared" si="728"/>
        <v>1696.9813899999999</v>
      </c>
      <c r="EW157" s="15">
        <f t="shared" si="788"/>
        <v>1858.0293899999999</v>
      </c>
      <c r="EX157" s="15">
        <f t="shared" si="789"/>
        <v>2582.74539</v>
      </c>
      <c r="EY157" s="17">
        <f t="shared" si="718"/>
        <v>1397.4985399999998</v>
      </c>
      <c r="EZ157" s="17">
        <f t="shared" si="719"/>
        <v>1460.8341399999999</v>
      </c>
      <c r="FA157" s="17">
        <f t="shared" si="720"/>
        <v>1525.61184</v>
      </c>
      <c r="FB157" s="17">
        <f t="shared" si="721"/>
        <v>1746.02629</v>
      </c>
      <c r="FC157" s="17">
        <f t="shared" si="722"/>
        <v>2582.74539</v>
      </c>
      <c r="FE157" s="17"/>
      <c r="FF157" s="17"/>
      <c r="FG157" s="17"/>
      <c r="FH157" s="17"/>
      <c r="FI157" s="17"/>
    </row>
    <row r="158" spans="1:165" ht="13.5" thickBot="1">
      <c r="A158" s="48">
        <v>10</v>
      </c>
      <c r="B158" s="19" t="s">
        <v>155</v>
      </c>
      <c r="C158" s="23">
        <v>18</v>
      </c>
      <c r="D158" s="24">
        <v>19</v>
      </c>
      <c r="E158" s="24">
        <v>20</v>
      </c>
      <c r="F158" s="24">
        <v>21</v>
      </c>
      <c r="G158" s="25">
        <v>33</v>
      </c>
      <c r="H158" s="26">
        <v>9.86</v>
      </c>
      <c r="I158" s="26">
        <f t="shared" si="642"/>
        <v>10.846</v>
      </c>
      <c r="J158" s="4">
        <f t="shared" si="730"/>
        <v>195.22800000000001</v>
      </c>
      <c r="K158" s="4">
        <f t="shared" si="731"/>
        <v>206.07400000000001</v>
      </c>
      <c r="L158" s="4">
        <f t="shared" si="732"/>
        <v>216.92000000000002</v>
      </c>
      <c r="M158" s="4">
        <f t="shared" si="733"/>
        <v>227.76599999999999</v>
      </c>
      <c r="N158" s="6">
        <f t="shared" si="734"/>
        <v>357.91800000000001</v>
      </c>
      <c r="O158" s="154">
        <v>1.6E-2</v>
      </c>
      <c r="P158" s="4">
        <v>1629.16</v>
      </c>
      <c r="Q158" s="4">
        <f t="shared" si="655"/>
        <v>1857.2423999999999</v>
      </c>
      <c r="R158" s="4">
        <f t="shared" si="735"/>
        <v>469.19808000000006</v>
      </c>
      <c r="S158" s="4">
        <f t="shared" si="736"/>
        <v>495.26464000000004</v>
      </c>
      <c r="T158" s="4">
        <f t="shared" si="737"/>
        <v>521.33120000000008</v>
      </c>
      <c r="U158" s="4">
        <f t="shared" si="738"/>
        <v>547.39776000000006</v>
      </c>
      <c r="V158" s="7">
        <f t="shared" si="739"/>
        <v>860.19648000000007</v>
      </c>
      <c r="W158" s="156">
        <v>8.1999999999999993</v>
      </c>
      <c r="X158" s="4">
        <v>4.91</v>
      </c>
      <c r="Y158" s="4">
        <f t="shared" si="740"/>
        <v>40.262</v>
      </c>
      <c r="Z158" s="156">
        <v>15</v>
      </c>
      <c r="AA158" s="4">
        <v>4.91</v>
      </c>
      <c r="AB158" s="157">
        <f t="shared" si="741"/>
        <v>73.650000000000006</v>
      </c>
      <c r="AC158" s="12">
        <v>9.1</v>
      </c>
      <c r="AD158" s="4">
        <v>44.08</v>
      </c>
      <c r="AE158" s="4" t="e">
        <f>#REF!*AC158</f>
        <v>#REF!</v>
      </c>
      <c r="AF158" s="6">
        <f t="shared" si="742"/>
        <v>50.691999999999993</v>
      </c>
      <c r="AG158" s="7">
        <f t="shared" si="743"/>
        <v>401.12799999999999</v>
      </c>
      <c r="AH158" s="156">
        <v>9.1</v>
      </c>
      <c r="AI158" s="4">
        <v>10.23</v>
      </c>
      <c r="AJ158" s="4">
        <v>23.17</v>
      </c>
      <c r="AK158" s="4">
        <f t="shared" si="744"/>
        <v>93.093000000000004</v>
      </c>
      <c r="AL158" s="4"/>
      <c r="AM158" s="4">
        <v>201.78</v>
      </c>
      <c r="AN158" s="6">
        <f t="shared" si="745"/>
        <v>210.84700000000001</v>
      </c>
      <c r="AO158" s="154">
        <v>0.29099999999999998</v>
      </c>
      <c r="AP158" s="4">
        <v>112.8</v>
      </c>
      <c r="AQ158" s="4">
        <v>173.44</v>
      </c>
      <c r="AR158" s="6">
        <f t="shared" si="746"/>
        <v>190.78400000000002</v>
      </c>
      <c r="AS158" s="7">
        <f t="shared" si="747"/>
        <v>50.471039999999995</v>
      </c>
      <c r="AT158" s="156">
        <v>15</v>
      </c>
      <c r="AU158" s="4">
        <v>1.62</v>
      </c>
      <c r="AV158" s="4">
        <v>4.71</v>
      </c>
      <c r="AW158" s="4">
        <f t="shared" si="748"/>
        <v>24.3</v>
      </c>
      <c r="AX158" s="6">
        <f t="shared" si="749"/>
        <v>70.650000000000006</v>
      </c>
      <c r="AY158" s="165">
        <v>65</v>
      </c>
      <c r="AZ158" s="4">
        <v>1.1200000000000001</v>
      </c>
      <c r="BA158" s="4">
        <v>68.900000000000006</v>
      </c>
      <c r="BB158" s="4">
        <v>84.8</v>
      </c>
      <c r="BC158" s="4">
        <v>96.8</v>
      </c>
      <c r="BD158" s="4">
        <v>121</v>
      </c>
      <c r="BE158" s="4">
        <f t="shared" si="750"/>
        <v>2.4034999999999997</v>
      </c>
      <c r="BF158" s="4">
        <f t="shared" si="751"/>
        <v>72.800000000000011</v>
      </c>
      <c r="BG158" s="6">
        <f t="shared" si="752"/>
        <v>2.64385</v>
      </c>
      <c r="BH158" s="7">
        <f t="shared" si="753"/>
        <v>156.22749999999999</v>
      </c>
      <c r="BI158" s="27"/>
      <c r="BJ158" s="28"/>
      <c r="BK158" s="29"/>
      <c r="BL158" s="30"/>
      <c r="BM158" s="31"/>
      <c r="BN158" s="28"/>
      <c r="BO158" s="29"/>
      <c r="BP158" s="30"/>
      <c r="BQ158" s="31"/>
      <c r="BR158" s="28"/>
      <c r="BS158" s="29"/>
      <c r="BT158" s="30"/>
      <c r="BU158" s="31"/>
      <c r="BV158" s="28"/>
      <c r="BW158" s="29"/>
      <c r="BX158" s="30"/>
      <c r="BY158" s="31"/>
      <c r="BZ158" s="28"/>
      <c r="CA158" s="29"/>
      <c r="CB158" s="30"/>
      <c r="CD158" s="33">
        <f t="shared" si="754"/>
        <v>252.35519999999997</v>
      </c>
      <c r="CE158" s="17">
        <f t="shared" si="755"/>
        <v>201.88415999999998</v>
      </c>
      <c r="CF158" s="17">
        <f t="shared" si="756"/>
        <v>151.41311999999999</v>
      </c>
      <c r="CG158" s="17">
        <f t="shared" si="757"/>
        <v>100.94207999999999</v>
      </c>
      <c r="CH158" s="17">
        <f t="shared" si="758"/>
        <v>50.471039999999995</v>
      </c>
      <c r="CJ158" s="17">
        <f t="shared" si="759"/>
        <v>2.8039466666666666</v>
      </c>
      <c r="CK158" s="17">
        <f t="shared" si="760"/>
        <v>2.6563705263157891</v>
      </c>
      <c r="CL158" s="17">
        <f t="shared" si="761"/>
        <v>2.5235519999999996</v>
      </c>
      <c r="CM158" s="17">
        <f t="shared" si="762"/>
        <v>2.4033828571428568</v>
      </c>
      <c r="CN158" s="17">
        <f t="shared" si="763"/>
        <v>1.5294254545454544</v>
      </c>
      <c r="CO158" s="17" t="e">
        <f>#REF!+AG158+AX158+AN158+BH158+#REF!+DP158</f>
        <v>#REF!</v>
      </c>
      <c r="CP158" s="17" t="e">
        <f>CO158*1.253</f>
        <v>#REF!</v>
      </c>
      <c r="CQ158" s="17">
        <f t="shared" si="684"/>
        <v>962.97353999999996</v>
      </c>
      <c r="CR158" s="17">
        <f t="shared" si="685"/>
        <v>972.34718999999996</v>
      </c>
      <c r="CS158" s="17">
        <f t="shared" si="686"/>
        <v>1010.5628399999999</v>
      </c>
      <c r="CT158" s="17">
        <f t="shared" si="687"/>
        <v>1039.4048399999999</v>
      </c>
      <c r="CU158" s="17">
        <f t="shared" si="688"/>
        <v>1097.56954</v>
      </c>
      <c r="CV158" s="17">
        <f t="shared" si="764"/>
        <v>1267.6928186999999</v>
      </c>
      <c r="CW158" s="17">
        <f t="shared" si="690"/>
        <v>40.262</v>
      </c>
      <c r="CX158" s="17">
        <f t="shared" si="765"/>
        <v>26.066560000000003</v>
      </c>
      <c r="CY158" s="33"/>
      <c r="CZ158" s="33"/>
      <c r="DA158" s="17"/>
      <c r="DB158" s="17"/>
      <c r="DC158" s="17"/>
      <c r="DD158" s="15">
        <f t="shared" si="766"/>
        <v>116.42379838888888</v>
      </c>
      <c r="DE158" s="15">
        <f t="shared" si="767"/>
        <v>112.73314057894737</v>
      </c>
      <c r="DF158" s="15">
        <f t="shared" si="768"/>
        <v>109.41154854999999</v>
      </c>
      <c r="DG158" s="15">
        <f t="shared" si="769"/>
        <v>106.40629861904762</v>
      </c>
      <c r="DH158" s="15">
        <f t="shared" si="770"/>
        <v>84.549935484848476</v>
      </c>
      <c r="DI158" s="15"/>
      <c r="DJ158" s="15"/>
      <c r="DK158" s="15"/>
      <c r="DL158" s="15"/>
      <c r="DM158" s="15"/>
      <c r="DO158" s="17"/>
      <c r="DP158" s="17">
        <v>24.4</v>
      </c>
      <c r="DQ158" s="32">
        <v>115.5</v>
      </c>
      <c r="DR158" s="32">
        <f t="shared" si="771"/>
        <v>2840.7406806888885</v>
      </c>
      <c r="DS158" s="32">
        <f t="shared" si="772"/>
        <v>2750.6886301263157</v>
      </c>
      <c r="DT158" s="32">
        <f t="shared" si="773"/>
        <v>2669.6417846199997</v>
      </c>
      <c r="DU158" s="32">
        <f t="shared" si="774"/>
        <v>2596.3136863047616</v>
      </c>
      <c r="DV158" s="32">
        <f t="shared" si="775"/>
        <v>2063.0184258303025</v>
      </c>
      <c r="DW158" s="32">
        <v>1494</v>
      </c>
      <c r="DX158" s="32">
        <f t="shared" si="776"/>
        <v>173937.15479299999</v>
      </c>
      <c r="DY158" s="32">
        <f t="shared" si="777"/>
        <v>168423.31202494737</v>
      </c>
      <c r="DZ158" s="32">
        <f t="shared" si="778"/>
        <v>163460.85353369999</v>
      </c>
      <c r="EA158" s="32">
        <f t="shared" si="779"/>
        <v>158971.01013685713</v>
      </c>
      <c r="EB158" s="32">
        <f t="shared" si="780"/>
        <v>126317.60361436362</v>
      </c>
      <c r="ED158" s="15">
        <f t="shared" si="781"/>
        <v>2095.6283709999998</v>
      </c>
      <c r="EE158" s="15">
        <f t="shared" si="782"/>
        <v>2141.9296709999999</v>
      </c>
      <c r="EF158" s="15">
        <f t="shared" si="783"/>
        <v>2188.230971</v>
      </c>
      <c r="EG158" s="15">
        <f t="shared" si="784"/>
        <v>2234.532271</v>
      </c>
      <c r="EH158" s="15">
        <f t="shared" si="785"/>
        <v>2790.1478709999997</v>
      </c>
      <c r="EI158" s="34"/>
      <c r="EJ158" s="35">
        <f t="shared" si="786"/>
        <v>128475.13186500002</v>
      </c>
      <c r="EK158" s="35">
        <f t="shared" si="787"/>
        <v>99193.544494285714</v>
      </c>
      <c r="EL158" s="35"/>
      <c r="EM158" s="35"/>
      <c r="EN158" s="15">
        <f t="shared" si="714"/>
        <v>93.760529999999989</v>
      </c>
      <c r="EO158" s="15">
        <f t="shared" si="723"/>
        <v>98.028817894736846</v>
      </c>
      <c r="EP158" s="15">
        <f t="shared" si="724"/>
        <v>95.140477000000004</v>
      </c>
      <c r="EQ158" s="15">
        <f t="shared" si="725"/>
        <v>85.994064166666675</v>
      </c>
      <c r="ER158" s="15">
        <f t="shared" si="715"/>
        <v>66.394608095238098</v>
      </c>
      <c r="ES158" s="15"/>
      <c r="ET158" s="15">
        <f t="shared" si="726"/>
        <v>1687.6895399999999</v>
      </c>
      <c r="EU158" s="15">
        <f t="shared" si="727"/>
        <v>1862.54754</v>
      </c>
      <c r="EV158" s="15">
        <f t="shared" si="728"/>
        <v>1902.8095400000002</v>
      </c>
      <c r="EW158" s="15">
        <f t="shared" si="788"/>
        <v>2063.85754</v>
      </c>
      <c r="EX158" s="15">
        <f t="shared" si="789"/>
        <v>2788.5735400000003</v>
      </c>
      <c r="EY158" s="17">
        <f t="shared" si="718"/>
        <v>1687.6895399999999</v>
      </c>
      <c r="EZ158" s="17">
        <f t="shared" si="719"/>
        <v>1737.32519</v>
      </c>
      <c r="FA158" s="17">
        <f t="shared" si="720"/>
        <v>1815.8028399999998</v>
      </c>
      <c r="FB158" s="17">
        <f t="shared" si="721"/>
        <v>2005.6928399999999</v>
      </c>
      <c r="FC158" s="17">
        <f t="shared" si="722"/>
        <v>2788.5735399999999</v>
      </c>
      <c r="FE158" s="17"/>
      <c r="FF158" s="17"/>
      <c r="FG158" s="17"/>
      <c r="FH158" s="17"/>
      <c r="FI158" s="17"/>
    </row>
    <row r="159" spans="1:165" ht="13.5" thickBot="1">
      <c r="A159" s="48">
        <v>11</v>
      </c>
      <c r="B159" s="19" t="s">
        <v>156</v>
      </c>
      <c r="C159" s="23">
        <v>18</v>
      </c>
      <c r="D159" s="24">
        <v>19</v>
      </c>
      <c r="E159" s="24">
        <v>20</v>
      </c>
      <c r="F159" s="24">
        <v>21</v>
      </c>
      <c r="G159" s="25">
        <v>33</v>
      </c>
      <c r="H159" s="26"/>
      <c r="I159" s="26">
        <f t="shared" si="642"/>
        <v>0</v>
      </c>
      <c r="J159" s="4">
        <f t="shared" si="730"/>
        <v>0</v>
      </c>
      <c r="K159" s="4">
        <f t="shared" si="731"/>
        <v>0</v>
      </c>
      <c r="L159" s="4">
        <f t="shared" si="732"/>
        <v>0</v>
      </c>
      <c r="M159" s="4">
        <f t="shared" si="733"/>
        <v>0</v>
      </c>
      <c r="N159" s="6">
        <f t="shared" si="734"/>
        <v>0</v>
      </c>
      <c r="O159" s="12">
        <v>0</v>
      </c>
      <c r="P159" s="4">
        <f>O159*1</f>
        <v>0</v>
      </c>
      <c r="Q159" s="4">
        <f t="shared" si="655"/>
        <v>0</v>
      </c>
      <c r="R159" s="4">
        <f t="shared" si="735"/>
        <v>0</v>
      </c>
      <c r="S159" s="4">
        <f t="shared" si="736"/>
        <v>0</v>
      </c>
      <c r="T159" s="4">
        <f t="shared" si="737"/>
        <v>0</v>
      </c>
      <c r="U159" s="4">
        <f t="shared" si="738"/>
        <v>0</v>
      </c>
      <c r="V159" s="7">
        <f t="shared" si="739"/>
        <v>0</v>
      </c>
      <c r="W159" s="156">
        <v>8.1999999999999993</v>
      </c>
      <c r="X159" s="4">
        <v>4.91</v>
      </c>
      <c r="Y159" s="4">
        <f t="shared" si="740"/>
        <v>40.262</v>
      </c>
      <c r="Z159" s="156">
        <v>15</v>
      </c>
      <c r="AA159" s="4">
        <v>4.91</v>
      </c>
      <c r="AB159" s="157">
        <f t="shared" si="741"/>
        <v>73.650000000000006</v>
      </c>
      <c r="AC159" s="12">
        <v>7.3</v>
      </c>
      <c r="AD159" s="4">
        <v>44.08</v>
      </c>
      <c r="AE159" s="4" t="e">
        <f>#REF!*AC159</f>
        <v>#REF!</v>
      </c>
      <c r="AF159" s="6">
        <f t="shared" si="742"/>
        <v>50.691999999999993</v>
      </c>
      <c r="AG159" s="7">
        <f t="shared" si="743"/>
        <v>321.78399999999999</v>
      </c>
      <c r="AH159" s="156"/>
      <c r="AI159" s="4">
        <v>0</v>
      </c>
      <c r="AJ159" s="4"/>
      <c r="AK159" s="4">
        <f t="shared" si="744"/>
        <v>0</v>
      </c>
      <c r="AL159" s="4"/>
      <c r="AM159" s="4">
        <v>201.78</v>
      </c>
      <c r="AN159" s="6">
        <f t="shared" si="745"/>
        <v>0</v>
      </c>
      <c r="AO159" s="154">
        <v>0.25</v>
      </c>
      <c r="AP159" s="4">
        <v>112.8</v>
      </c>
      <c r="AQ159" s="4">
        <v>124.42</v>
      </c>
      <c r="AR159" s="6">
        <f t="shared" si="746"/>
        <v>136.86200000000002</v>
      </c>
      <c r="AS159" s="7">
        <f t="shared" si="747"/>
        <v>31.105</v>
      </c>
      <c r="AT159" s="156">
        <v>15</v>
      </c>
      <c r="AU159" s="4">
        <v>1.62</v>
      </c>
      <c r="AV159" s="4">
        <v>4.71</v>
      </c>
      <c r="AW159" s="4">
        <f t="shared" si="748"/>
        <v>24.3</v>
      </c>
      <c r="AX159" s="6">
        <f t="shared" si="749"/>
        <v>70.650000000000006</v>
      </c>
      <c r="AY159" s="165">
        <v>60.1</v>
      </c>
      <c r="AZ159" s="4">
        <v>1.1200000000000001</v>
      </c>
      <c r="BA159" s="4">
        <v>68.900000000000006</v>
      </c>
      <c r="BB159" s="4">
        <v>84.8</v>
      </c>
      <c r="BC159" s="4">
        <v>109.5</v>
      </c>
      <c r="BD159" s="4">
        <v>156.1</v>
      </c>
      <c r="BE159" s="4">
        <f t="shared" si="750"/>
        <v>2.4034999999999997</v>
      </c>
      <c r="BF159" s="4">
        <f t="shared" si="751"/>
        <v>67.312000000000012</v>
      </c>
      <c r="BG159" s="6">
        <f t="shared" si="752"/>
        <v>2.64385</v>
      </c>
      <c r="BH159" s="7">
        <f t="shared" si="753"/>
        <v>144.45034999999999</v>
      </c>
      <c r="BI159" s="27"/>
      <c r="BJ159" s="28"/>
      <c r="BK159" s="29"/>
      <c r="BL159" s="30"/>
      <c r="BM159" s="31"/>
      <c r="BN159" s="28"/>
      <c r="BO159" s="29"/>
      <c r="BP159" s="30"/>
      <c r="BQ159" s="31"/>
      <c r="BR159" s="28"/>
      <c r="BS159" s="29"/>
      <c r="BT159" s="30"/>
      <c r="BU159" s="31"/>
      <c r="BV159" s="28"/>
      <c r="BW159" s="29"/>
      <c r="BX159" s="30"/>
      <c r="BY159" s="31"/>
      <c r="BZ159" s="28"/>
      <c r="CA159" s="29"/>
      <c r="CB159" s="30"/>
      <c r="CD159" s="33">
        <f t="shared" si="754"/>
        <v>155.52500000000001</v>
      </c>
      <c r="CE159" s="17">
        <f t="shared" si="755"/>
        <v>124.42</v>
      </c>
      <c r="CF159" s="17">
        <f t="shared" si="756"/>
        <v>93.314999999999998</v>
      </c>
      <c r="CG159" s="17">
        <f t="shared" si="757"/>
        <v>62.21</v>
      </c>
      <c r="CH159" s="17">
        <f t="shared" si="758"/>
        <v>31.105</v>
      </c>
      <c r="CJ159" s="17">
        <f t="shared" si="759"/>
        <v>1.7280555555555557</v>
      </c>
      <c r="CK159" s="17">
        <f t="shared" si="760"/>
        <v>1.6371052631578948</v>
      </c>
      <c r="CL159" s="17">
        <f t="shared" si="761"/>
        <v>1.55525</v>
      </c>
      <c r="CM159" s="17">
        <f t="shared" si="762"/>
        <v>1.4811904761904762</v>
      </c>
      <c r="CN159" s="17">
        <f t="shared" si="763"/>
        <v>0.94257575757575762</v>
      </c>
      <c r="CO159" s="17" t="e">
        <f>#REF!+AG159+AX159+AN159+BH159+#REF!+DP159</f>
        <v>#REF!</v>
      </c>
      <c r="CP159" s="17" t="e">
        <f>CO159*1.261</f>
        <v>#REF!</v>
      </c>
      <c r="CQ159" s="17">
        <f t="shared" si="684"/>
        <v>641.63934999999992</v>
      </c>
      <c r="CR159" s="17">
        <f t="shared" si="685"/>
        <v>662.79014999999993</v>
      </c>
      <c r="CS159" s="17">
        <f t="shared" si="686"/>
        <v>701.00579999999991</v>
      </c>
      <c r="CT159" s="17">
        <f t="shared" si="687"/>
        <v>760.37224999999989</v>
      </c>
      <c r="CU159" s="17">
        <f t="shared" si="688"/>
        <v>872.37534999999991</v>
      </c>
      <c r="CV159" s="17">
        <f t="shared" si="764"/>
        <v>1039.8714171999998</v>
      </c>
      <c r="CW159" s="17">
        <f t="shared" si="690"/>
        <v>40.262</v>
      </c>
      <c r="CX159" s="17">
        <f t="shared" si="765"/>
        <v>0</v>
      </c>
      <c r="CY159" s="33"/>
      <c r="CZ159" s="33"/>
      <c r="DA159" s="17"/>
      <c r="DB159" s="17"/>
      <c r="DC159" s="17"/>
      <c r="DD159" s="15">
        <f t="shared" si="766"/>
        <v>102.03639180555554</v>
      </c>
      <c r="DE159" s="15">
        <f t="shared" si="767"/>
        <v>99.102965921052615</v>
      </c>
      <c r="DF159" s="15">
        <f t="shared" si="768"/>
        <v>96.462882624999978</v>
      </c>
      <c r="DG159" s="15">
        <f t="shared" si="769"/>
        <v>94.074235833333333</v>
      </c>
      <c r="DH159" s="15">
        <f t="shared" si="770"/>
        <v>76.70225916666665</v>
      </c>
      <c r="DI159" s="15"/>
      <c r="DJ159" s="15"/>
      <c r="DK159" s="15"/>
      <c r="DL159" s="15"/>
      <c r="DM159" s="15"/>
      <c r="DO159" s="17"/>
      <c r="DP159" s="17">
        <v>1.5</v>
      </c>
      <c r="DQ159" s="32">
        <v>119.2</v>
      </c>
      <c r="DR159" s="32">
        <f t="shared" si="771"/>
        <v>153.05458770833332</v>
      </c>
      <c r="DS159" s="32">
        <f t="shared" si="772"/>
        <v>148.65444888157893</v>
      </c>
      <c r="DT159" s="32">
        <f t="shared" si="773"/>
        <v>144.69432393749997</v>
      </c>
      <c r="DU159" s="32">
        <f t="shared" si="774"/>
        <v>141.11135375000001</v>
      </c>
      <c r="DV159" s="32">
        <f t="shared" si="775"/>
        <v>115.05338874999998</v>
      </c>
      <c r="DW159" s="32">
        <v>59</v>
      </c>
      <c r="DX159" s="32">
        <f t="shared" si="776"/>
        <v>6020.1471165277771</v>
      </c>
      <c r="DY159" s="32">
        <f t="shared" si="777"/>
        <v>5847.0749893421043</v>
      </c>
      <c r="DZ159" s="32">
        <f t="shared" si="778"/>
        <v>5691.3100748749985</v>
      </c>
      <c r="EA159" s="32">
        <f t="shared" si="779"/>
        <v>5550.3799141666668</v>
      </c>
      <c r="EB159" s="32">
        <f t="shared" si="780"/>
        <v>4525.4332908333326</v>
      </c>
      <c r="ED159" s="15">
        <f t="shared" si="781"/>
        <v>1836.6550524999998</v>
      </c>
      <c r="EE159" s="15">
        <f t="shared" si="782"/>
        <v>1882.9563524999996</v>
      </c>
      <c r="EF159" s="15">
        <f t="shared" si="783"/>
        <v>1929.2576524999995</v>
      </c>
      <c r="EG159" s="15">
        <f t="shared" si="784"/>
        <v>1975.5589525</v>
      </c>
      <c r="EH159" s="15">
        <f t="shared" si="785"/>
        <v>2531.1745524999997</v>
      </c>
      <c r="EI159" s="34"/>
      <c r="EJ159" s="35">
        <f t="shared" si="786"/>
        <v>4520.0474020833335</v>
      </c>
      <c r="EK159" s="35">
        <f t="shared" si="787"/>
        <v>3600.9376583333337</v>
      </c>
      <c r="EL159" s="35"/>
      <c r="EM159" s="35"/>
      <c r="EN159" s="15">
        <f t="shared" si="714"/>
        <v>75.908630555555561</v>
      </c>
      <c r="EO159" s="15">
        <f t="shared" si="723"/>
        <v>86.176492105263151</v>
      </c>
      <c r="EP159" s="15">
        <f t="shared" si="724"/>
        <v>83.88076749999999</v>
      </c>
      <c r="EQ159" s="15">
        <f t="shared" si="725"/>
        <v>76.610972916666668</v>
      </c>
      <c r="ER159" s="15">
        <f t="shared" si="715"/>
        <v>61.03284166666667</v>
      </c>
      <c r="ES159" s="15"/>
      <c r="ET159" s="15">
        <f t="shared" si="726"/>
        <v>1366.35535</v>
      </c>
      <c r="EU159" s="15">
        <f t="shared" si="727"/>
        <v>1637.3533499999999</v>
      </c>
      <c r="EV159" s="15">
        <f t="shared" si="728"/>
        <v>1677.6153499999998</v>
      </c>
      <c r="EW159" s="15">
        <f t="shared" si="788"/>
        <v>1838.66335</v>
      </c>
      <c r="EX159" s="15">
        <f t="shared" si="789"/>
        <v>2563.3793500000002</v>
      </c>
      <c r="EY159" s="17">
        <f t="shared" si="718"/>
        <v>1366.35535</v>
      </c>
      <c r="EZ159" s="17">
        <f t="shared" si="719"/>
        <v>1427.7681499999999</v>
      </c>
      <c r="FA159" s="17">
        <f t="shared" si="720"/>
        <v>1506.2457999999999</v>
      </c>
      <c r="FB159" s="17">
        <f t="shared" si="721"/>
        <v>1726.6602499999999</v>
      </c>
      <c r="FC159" s="17">
        <f t="shared" si="722"/>
        <v>2563.3793499999997</v>
      </c>
      <c r="FE159" s="17"/>
      <c r="FF159" s="17"/>
      <c r="FG159" s="17"/>
      <c r="FH159" s="17"/>
      <c r="FI159" s="17"/>
    </row>
    <row r="160" spans="1:165" ht="13.5" thickBot="1">
      <c r="A160" s="48">
        <v>12</v>
      </c>
      <c r="B160" s="19" t="s">
        <v>157</v>
      </c>
      <c r="C160" s="23">
        <v>18</v>
      </c>
      <c r="D160" s="24">
        <v>19</v>
      </c>
      <c r="E160" s="24">
        <v>20</v>
      </c>
      <c r="F160" s="24">
        <v>21</v>
      </c>
      <c r="G160" s="25">
        <v>33</v>
      </c>
      <c r="H160" s="26"/>
      <c r="I160" s="26">
        <f t="shared" si="642"/>
        <v>0</v>
      </c>
      <c r="J160" s="4">
        <f t="shared" si="730"/>
        <v>0</v>
      </c>
      <c r="K160" s="4">
        <f t="shared" si="731"/>
        <v>0</v>
      </c>
      <c r="L160" s="4">
        <f t="shared" si="732"/>
        <v>0</v>
      </c>
      <c r="M160" s="4">
        <f t="shared" si="733"/>
        <v>0</v>
      </c>
      <c r="N160" s="6">
        <f t="shared" si="734"/>
        <v>0</v>
      </c>
      <c r="O160" s="154">
        <v>1.6E-2</v>
      </c>
      <c r="P160" s="4">
        <v>1629.16</v>
      </c>
      <c r="Q160" s="4">
        <f t="shared" si="655"/>
        <v>1857.2423999999999</v>
      </c>
      <c r="R160" s="4">
        <f t="shared" si="735"/>
        <v>469.19808000000006</v>
      </c>
      <c r="S160" s="4">
        <f t="shared" si="736"/>
        <v>495.26464000000004</v>
      </c>
      <c r="T160" s="4">
        <f t="shared" si="737"/>
        <v>521.33120000000008</v>
      </c>
      <c r="U160" s="4">
        <f t="shared" si="738"/>
        <v>547.39776000000006</v>
      </c>
      <c r="V160" s="7">
        <f t="shared" si="739"/>
        <v>860.19648000000007</v>
      </c>
      <c r="W160" s="156">
        <v>8.1999999999999993</v>
      </c>
      <c r="X160" s="4">
        <v>4.91</v>
      </c>
      <c r="Y160" s="4">
        <f t="shared" si="740"/>
        <v>40.262</v>
      </c>
      <c r="Z160" s="156">
        <v>15</v>
      </c>
      <c r="AA160" s="4">
        <v>4.91</v>
      </c>
      <c r="AB160" s="157">
        <f t="shared" si="741"/>
        <v>73.650000000000006</v>
      </c>
      <c r="AC160" s="12">
        <v>7.3</v>
      </c>
      <c r="AD160" s="4">
        <v>44.08</v>
      </c>
      <c r="AE160" s="4" t="e">
        <f>#REF!*AC160</f>
        <v>#REF!</v>
      </c>
      <c r="AF160" s="6">
        <f t="shared" si="742"/>
        <v>50.691999999999993</v>
      </c>
      <c r="AG160" s="7">
        <f t="shared" si="743"/>
        <v>321.78399999999999</v>
      </c>
      <c r="AH160" s="156"/>
      <c r="AI160" s="4">
        <v>0</v>
      </c>
      <c r="AJ160" s="4"/>
      <c r="AK160" s="4">
        <f t="shared" si="744"/>
        <v>0</v>
      </c>
      <c r="AL160" s="4"/>
      <c r="AM160" s="4">
        <v>201.78</v>
      </c>
      <c r="AN160" s="6">
        <f t="shared" si="745"/>
        <v>0</v>
      </c>
      <c r="AO160" s="154">
        <v>0.28999999999999998</v>
      </c>
      <c r="AP160" s="4">
        <v>112.8</v>
      </c>
      <c r="AQ160" s="4">
        <v>173.44</v>
      </c>
      <c r="AR160" s="6">
        <f t="shared" si="746"/>
        <v>190.78400000000002</v>
      </c>
      <c r="AS160" s="7">
        <f t="shared" si="747"/>
        <v>50.297599999999996</v>
      </c>
      <c r="AT160" s="156">
        <v>15</v>
      </c>
      <c r="AU160" s="4">
        <v>1.62</v>
      </c>
      <c r="AV160" s="4">
        <v>4.71</v>
      </c>
      <c r="AW160" s="4">
        <f t="shared" si="748"/>
        <v>24.3</v>
      </c>
      <c r="AX160" s="6">
        <f t="shared" si="749"/>
        <v>70.650000000000006</v>
      </c>
      <c r="AY160" s="165">
        <v>65</v>
      </c>
      <c r="AZ160" s="4">
        <v>1.1200000000000001</v>
      </c>
      <c r="BA160" s="4">
        <v>68.900000000000006</v>
      </c>
      <c r="BB160" s="4">
        <v>74.900000000000006</v>
      </c>
      <c r="BC160" s="4">
        <v>96.8</v>
      </c>
      <c r="BD160" s="4">
        <v>156.1</v>
      </c>
      <c r="BE160" s="4">
        <f t="shared" si="750"/>
        <v>2.4034999999999997</v>
      </c>
      <c r="BF160" s="4">
        <f t="shared" si="751"/>
        <v>72.800000000000011</v>
      </c>
      <c r="BG160" s="6">
        <f t="shared" si="752"/>
        <v>2.64385</v>
      </c>
      <c r="BH160" s="7">
        <f t="shared" si="753"/>
        <v>156.22749999999999</v>
      </c>
      <c r="BI160" s="27"/>
      <c r="BJ160" s="28"/>
      <c r="BK160" s="29"/>
      <c r="BL160" s="30"/>
      <c r="BM160" s="31"/>
      <c r="BN160" s="28"/>
      <c r="BO160" s="29"/>
      <c r="BP160" s="30"/>
      <c r="BQ160" s="31"/>
      <c r="BR160" s="28"/>
      <c r="BS160" s="29"/>
      <c r="BT160" s="30"/>
      <c r="BU160" s="31"/>
      <c r="BV160" s="28"/>
      <c r="BW160" s="29"/>
      <c r="BX160" s="30"/>
      <c r="BY160" s="31"/>
      <c r="BZ160" s="28"/>
      <c r="CA160" s="29"/>
      <c r="CB160" s="30"/>
      <c r="CD160" s="33">
        <f t="shared" si="754"/>
        <v>251.48799999999997</v>
      </c>
      <c r="CE160" s="17">
        <f t="shared" si="755"/>
        <v>201.19039999999998</v>
      </c>
      <c r="CF160" s="17">
        <f t="shared" si="756"/>
        <v>150.89279999999999</v>
      </c>
      <c r="CG160" s="17">
        <f t="shared" si="757"/>
        <v>100.59519999999999</v>
      </c>
      <c r="CH160" s="17">
        <f t="shared" si="758"/>
        <v>50.297599999999996</v>
      </c>
      <c r="CJ160" s="17">
        <f t="shared" si="759"/>
        <v>2.794311111111111</v>
      </c>
      <c r="CK160" s="17">
        <f t="shared" si="760"/>
        <v>2.6472421052631576</v>
      </c>
      <c r="CL160" s="17">
        <f t="shared" si="761"/>
        <v>2.5148799999999998</v>
      </c>
      <c r="CM160" s="17">
        <f t="shared" si="762"/>
        <v>2.3951238095238092</v>
      </c>
      <c r="CN160" s="17">
        <f t="shared" si="763"/>
        <v>1.5241696969696967</v>
      </c>
      <c r="CO160" s="17" t="e">
        <f>#REF!+AG160+AX160+AN160+BH160+#REF!+DP160</f>
        <v>#REF!</v>
      </c>
      <c r="CP160" s="17" t="e">
        <f>CO160*1.26</f>
        <v>#REF!</v>
      </c>
      <c r="CQ160" s="17">
        <f t="shared" si="684"/>
        <v>672.6090999999999</v>
      </c>
      <c r="CR160" s="17">
        <f t="shared" si="685"/>
        <v>681.9827499999999</v>
      </c>
      <c r="CS160" s="17">
        <f t="shared" si="686"/>
        <v>696.40374999999995</v>
      </c>
      <c r="CT160" s="17">
        <f t="shared" si="687"/>
        <v>749.04039999999986</v>
      </c>
      <c r="CU160" s="17">
        <f t="shared" si="688"/>
        <v>891.56794999999988</v>
      </c>
      <c r="CV160" s="17">
        <f t="shared" si="764"/>
        <v>1036.0019578999998</v>
      </c>
      <c r="CW160" s="17">
        <f t="shared" si="690"/>
        <v>40.262</v>
      </c>
      <c r="CX160" s="17">
        <f t="shared" si="765"/>
        <v>26.066560000000003</v>
      </c>
      <c r="CY160" s="33"/>
      <c r="CZ160" s="33"/>
      <c r="DA160" s="17"/>
      <c r="DB160" s="17"/>
      <c r="DC160" s="17"/>
      <c r="DD160" s="15">
        <f t="shared" si="766"/>
        <v>103.26258569444443</v>
      </c>
      <c r="DE160" s="15">
        <f t="shared" si="767"/>
        <v>100.26462328947366</v>
      </c>
      <c r="DF160" s="15">
        <f t="shared" si="768"/>
        <v>97.566457124999985</v>
      </c>
      <c r="DG160" s="15">
        <f t="shared" si="769"/>
        <v>95.125259166666652</v>
      </c>
      <c r="DH160" s="15">
        <f t="shared" si="770"/>
        <v>77.371092196969684</v>
      </c>
      <c r="DI160" s="15"/>
      <c r="DJ160" s="15"/>
      <c r="DK160" s="15"/>
      <c r="DL160" s="15"/>
      <c r="DM160" s="15"/>
      <c r="DO160" s="17"/>
      <c r="DP160" s="17">
        <v>3.1</v>
      </c>
      <c r="DQ160" s="32">
        <v>116.2</v>
      </c>
      <c r="DR160" s="32">
        <f t="shared" si="771"/>
        <v>320.11401565277771</v>
      </c>
      <c r="DS160" s="32">
        <f t="shared" si="772"/>
        <v>310.82033219736837</v>
      </c>
      <c r="DT160" s="32">
        <f t="shared" si="773"/>
        <v>302.45601708749996</v>
      </c>
      <c r="DU160" s="32">
        <f t="shared" si="774"/>
        <v>294.88830341666664</v>
      </c>
      <c r="DV160" s="32">
        <f t="shared" si="775"/>
        <v>239.85038581060601</v>
      </c>
      <c r="DW160" s="32">
        <v>94</v>
      </c>
      <c r="DX160" s="32">
        <f t="shared" si="776"/>
        <v>9706.6830552777756</v>
      </c>
      <c r="DY160" s="32">
        <f t="shared" si="777"/>
        <v>9424.8745892105235</v>
      </c>
      <c r="DZ160" s="32">
        <f t="shared" si="778"/>
        <v>9171.2469697499982</v>
      </c>
      <c r="EA160" s="32">
        <f t="shared" si="779"/>
        <v>8941.7743616666648</v>
      </c>
      <c r="EB160" s="32">
        <f t="shared" si="780"/>
        <v>7272.88266651515</v>
      </c>
      <c r="ED160" s="15">
        <f t="shared" si="781"/>
        <v>1858.7265424999996</v>
      </c>
      <c r="EE160" s="15">
        <f t="shared" si="782"/>
        <v>1905.0278424999997</v>
      </c>
      <c r="EF160" s="15">
        <f t="shared" si="783"/>
        <v>1951.3291424999998</v>
      </c>
      <c r="EG160" s="15">
        <f t="shared" si="784"/>
        <v>1997.6304424999996</v>
      </c>
      <c r="EH160" s="15">
        <f t="shared" si="785"/>
        <v>2553.2460424999995</v>
      </c>
      <c r="EI160" s="34"/>
      <c r="EJ160" s="35">
        <f t="shared" si="786"/>
        <v>7276.6024708333325</v>
      </c>
      <c r="EK160" s="35">
        <f t="shared" si="787"/>
        <v>5780.0419833333326</v>
      </c>
      <c r="EL160" s="35"/>
      <c r="EM160" s="35"/>
      <c r="EN160" s="15">
        <f t="shared" si="714"/>
        <v>77.629172222222223</v>
      </c>
      <c r="EO160" s="15">
        <f t="shared" si="723"/>
        <v>87.186628947368405</v>
      </c>
      <c r="EP160" s="15">
        <f t="shared" si="724"/>
        <v>84.840397499999995</v>
      </c>
      <c r="EQ160" s="15">
        <f t="shared" si="725"/>
        <v>77.410664583333329</v>
      </c>
      <c r="ER160" s="15">
        <f t="shared" si="715"/>
        <v>61.489808333333329</v>
      </c>
      <c r="ES160" s="15"/>
      <c r="ET160" s="15">
        <f t="shared" si="726"/>
        <v>1397.3251</v>
      </c>
      <c r="EU160" s="15">
        <f t="shared" si="727"/>
        <v>1656.5459499999997</v>
      </c>
      <c r="EV160" s="15">
        <f t="shared" si="728"/>
        <v>1696.8079499999999</v>
      </c>
      <c r="EW160" s="15">
        <f t="shared" si="788"/>
        <v>1857.8559499999999</v>
      </c>
      <c r="EX160" s="15">
        <f t="shared" si="789"/>
        <v>2582.57195</v>
      </c>
      <c r="EY160" s="17">
        <f t="shared" si="718"/>
        <v>1397.3251</v>
      </c>
      <c r="EZ160" s="17">
        <f t="shared" si="719"/>
        <v>1446.96075</v>
      </c>
      <c r="FA160" s="17">
        <f t="shared" si="720"/>
        <v>1501.64375</v>
      </c>
      <c r="FB160" s="17">
        <f t="shared" si="721"/>
        <v>1715.3283999999999</v>
      </c>
      <c r="FC160" s="17">
        <f t="shared" si="722"/>
        <v>2582.5719499999996</v>
      </c>
      <c r="FE160" s="17"/>
      <c r="FF160" s="17"/>
      <c r="FG160" s="17"/>
      <c r="FH160" s="17"/>
      <c r="FI160" s="17"/>
    </row>
    <row r="161" spans="1:165" ht="13.5" thickBot="1">
      <c r="A161" s="48">
        <v>13</v>
      </c>
      <c r="B161" s="19" t="s">
        <v>158</v>
      </c>
      <c r="C161" s="23">
        <v>18</v>
      </c>
      <c r="D161" s="24">
        <v>19</v>
      </c>
      <c r="E161" s="24">
        <v>20</v>
      </c>
      <c r="F161" s="24">
        <v>21</v>
      </c>
      <c r="G161" s="25">
        <v>33</v>
      </c>
      <c r="H161" s="26"/>
      <c r="I161" s="26">
        <f t="shared" si="642"/>
        <v>0</v>
      </c>
      <c r="J161" s="4">
        <f t="shared" si="730"/>
        <v>0</v>
      </c>
      <c r="K161" s="4">
        <f t="shared" si="731"/>
        <v>0</v>
      </c>
      <c r="L161" s="4">
        <f t="shared" si="732"/>
        <v>0</v>
      </c>
      <c r="M161" s="4">
        <f t="shared" si="733"/>
        <v>0</v>
      </c>
      <c r="N161" s="6">
        <f t="shared" si="734"/>
        <v>0</v>
      </c>
      <c r="O161" s="12">
        <v>0</v>
      </c>
      <c r="P161" s="4">
        <f>O161*1</f>
        <v>0</v>
      </c>
      <c r="Q161" s="4">
        <f t="shared" si="655"/>
        <v>0</v>
      </c>
      <c r="R161" s="4">
        <f t="shared" si="735"/>
        <v>0</v>
      </c>
      <c r="S161" s="4">
        <f t="shared" si="736"/>
        <v>0</v>
      </c>
      <c r="T161" s="4">
        <f t="shared" si="737"/>
        <v>0</v>
      </c>
      <c r="U161" s="4">
        <f t="shared" si="738"/>
        <v>0</v>
      </c>
      <c r="V161" s="7">
        <f t="shared" si="739"/>
        <v>0</v>
      </c>
      <c r="W161" s="156">
        <v>8.1999999999999993</v>
      </c>
      <c r="X161" s="4">
        <v>4.91</v>
      </c>
      <c r="Y161" s="4">
        <f t="shared" si="740"/>
        <v>40.262</v>
      </c>
      <c r="Z161" s="156">
        <v>15</v>
      </c>
      <c r="AA161" s="4">
        <v>4.91</v>
      </c>
      <c r="AB161" s="157">
        <f t="shared" si="741"/>
        <v>73.650000000000006</v>
      </c>
      <c r="AC161" s="12">
        <v>7.3</v>
      </c>
      <c r="AD161" s="4">
        <v>44.08</v>
      </c>
      <c r="AE161" s="4" t="e">
        <f>#REF!*AC161</f>
        <v>#REF!</v>
      </c>
      <c r="AF161" s="6">
        <f t="shared" si="742"/>
        <v>50.691999999999993</v>
      </c>
      <c r="AG161" s="7">
        <f t="shared" si="743"/>
        <v>321.78399999999999</v>
      </c>
      <c r="AH161" s="156"/>
      <c r="AI161" s="4">
        <v>0</v>
      </c>
      <c r="AJ161" s="4"/>
      <c r="AK161" s="4">
        <f t="shared" si="744"/>
        <v>0</v>
      </c>
      <c r="AL161" s="4"/>
      <c r="AM161" s="4">
        <v>201.78</v>
      </c>
      <c r="AN161" s="6">
        <f t="shared" si="745"/>
        <v>0</v>
      </c>
      <c r="AO161" s="154">
        <v>0.29099999999999998</v>
      </c>
      <c r="AP161" s="4">
        <v>112.8</v>
      </c>
      <c r="AQ161" s="4">
        <v>173.44</v>
      </c>
      <c r="AR161" s="6">
        <f t="shared" si="746"/>
        <v>190.78400000000002</v>
      </c>
      <c r="AS161" s="7">
        <f t="shared" si="747"/>
        <v>50.471039999999995</v>
      </c>
      <c r="AT161" s="156">
        <v>15</v>
      </c>
      <c r="AU161" s="4">
        <v>1.62</v>
      </c>
      <c r="AV161" s="4">
        <v>4.71</v>
      </c>
      <c r="AW161" s="4">
        <f t="shared" si="748"/>
        <v>24.3</v>
      </c>
      <c r="AX161" s="6">
        <f t="shared" si="749"/>
        <v>70.650000000000006</v>
      </c>
      <c r="AY161" s="165">
        <v>65</v>
      </c>
      <c r="AZ161" s="4">
        <v>1.1200000000000001</v>
      </c>
      <c r="BA161" s="4">
        <v>74.599999999999994</v>
      </c>
      <c r="BB161" s="4">
        <v>91.8</v>
      </c>
      <c r="BC161" s="4">
        <v>96.8</v>
      </c>
      <c r="BD161" s="4">
        <v>156.1</v>
      </c>
      <c r="BE161" s="4">
        <f t="shared" si="750"/>
        <v>2.4034999999999997</v>
      </c>
      <c r="BF161" s="4">
        <f t="shared" si="751"/>
        <v>72.800000000000011</v>
      </c>
      <c r="BG161" s="6">
        <f t="shared" si="752"/>
        <v>2.64385</v>
      </c>
      <c r="BH161" s="7">
        <f t="shared" si="753"/>
        <v>156.22749999999999</v>
      </c>
      <c r="BI161" s="27"/>
      <c r="BJ161" s="28"/>
      <c r="BK161" s="29"/>
      <c r="BL161" s="30"/>
      <c r="BM161" s="31"/>
      <c r="BN161" s="28"/>
      <c r="BO161" s="29"/>
      <c r="BP161" s="30"/>
      <c r="BQ161" s="31"/>
      <c r="BR161" s="28"/>
      <c r="BS161" s="29"/>
      <c r="BT161" s="30"/>
      <c r="BU161" s="31"/>
      <c r="BV161" s="28"/>
      <c r="BW161" s="29"/>
      <c r="BX161" s="30"/>
      <c r="BY161" s="31"/>
      <c r="BZ161" s="28"/>
      <c r="CA161" s="29"/>
      <c r="CB161" s="30"/>
      <c r="CD161" s="33">
        <f t="shared" si="754"/>
        <v>252.35519999999997</v>
      </c>
      <c r="CE161" s="17">
        <f t="shared" si="755"/>
        <v>201.88415999999998</v>
      </c>
      <c r="CF161" s="17">
        <f t="shared" si="756"/>
        <v>151.41311999999999</v>
      </c>
      <c r="CG161" s="17">
        <f t="shared" si="757"/>
        <v>100.94207999999999</v>
      </c>
      <c r="CH161" s="17">
        <f t="shared" si="758"/>
        <v>50.471039999999995</v>
      </c>
      <c r="CJ161" s="17">
        <f t="shared" si="759"/>
        <v>2.8039466666666666</v>
      </c>
      <c r="CK161" s="17">
        <f t="shared" si="760"/>
        <v>2.6563705263157891</v>
      </c>
      <c r="CL161" s="17">
        <f t="shared" si="761"/>
        <v>2.5235519999999996</v>
      </c>
      <c r="CM161" s="17">
        <f t="shared" si="762"/>
        <v>2.4033828571428568</v>
      </c>
      <c r="CN161" s="17">
        <f t="shared" si="763"/>
        <v>1.5294254545454544</v>
      </c>
      <c r="CO161" s="17" t="e">
        <f>#REF!+AG161+AX161+AN161+BH161+#REF!+DP161</f>
        <v>#REF!</v>
      </c>
      <c r="CP161" s="17" t="e">
        <f>CO161*1.259</f>
        <v>#REF!</v>
      </c>
      <c r="CQ161" s="17">
        <f t="shared" si="684"/>
        <v>672.78253999999993</v>
      </c>
      <c r="CR161" s="17">
        <f t="shared" si="685"/>
        <v>695.85613999999987</v>
      </c>
      <c r="CS161" s="17">
        <f t="shared" si="686"/>
        <v>737.19633999999996</v>
      </c>
      <c r="CT161" s="17">
        <f t="shared" si="687"/>
        <v>749.21383999999989</v>
      </c>
      <c r="CU161" s="17">
        <f t="shared" si="688"/>
        <v>891.74138999999991</v>
      </c>
      <c r="CV161" s="17">
        <f t="shared" si="764"/>
        <v>1047.7961332499999</v>
      </c>
      <c r="CW161" s="17">
        <f t="shared" si="690"/>
        <v>40.262</v>
      </c>
      <c r="CX161" s="17">
        <f t="shared" si="765"/>
        <v>0</v>
      </c>
      <c r="CY161" s="33"/>
      <c r="CZ161" s="33"/>
      <c r="DA161" s="17"/>
      <c r="DB161" s="17"/>
      <c r="DC161" s="17"/>
      <c r="DD161" s="15">
        <f t="shared" si="766"/>
        <v>103.27366658333334</v>
      </c>
      <c r="DE161" s="15">
        <f t="shared" si="767"/>
        <v>100.27512097368421</v>
      </c>
      <c r="DF161" s="15">
        <f t="shared" si="768"/>
        <v>97.576429924999985</v>
      </c>
      <c r="DG161" s="15">
        <f t="shared" si="769"/>
        <v>95.134757071428552</v>
      </c>
      <c r="DH161" s="15">
        <f t="shared" si="770"/>
        <v>77.377136318181812</v>
      </c>
      <c r="DI161" s="15"/>
      <c r="DJ161" s="15"/>
      <c r="DK161" s="15"/>
      <c r="DL161" s="15"/>
      <c r="DM161" s="15"/>
      <c r="DO161" s="17"/>
      <c r="DP161" s="17">
        <v>6.3</v>
      </c>
      <c r="DQ161" s="32">
        <v>117.5</v>
      </c>
      <c r="DR161" s="32">
        <f t="shared" si="771"/>
        <v>650.62409947499998</v>
      </c>
      <c r="DS161" s="32">
        <f t="shared" si="772"/>
        <v>631.73326213421046</v>
      </c>
      <c r="DT161" s="32">
        <f t="shared" si="773"/>
        <v>614.73150852749984</v>
      </c>
      <c r="DU161" s="32">
        <f t="shared" si="774"/>
        <v>599.34896954999988</v>
      </c>
      <c r="DV161" s="32">
        <f t="shared" si="775"/>
        <v>487.47595880454543</v>
      </c>
      <c r="DW161" s="32">
        <v>346</v>
      </c>
      <c r="DX161" s="32">
        <f t="shared" si="776"/>
        <v>35732.688637833337</v>
      </c>
      <c r="DY161" s="32">
        <f t="shared" si="777"/>
        <v>34695.191856894737</v>
      </c>
      <c r="DZ161" s="32">
        <f t="shared" si="778"/>
        <v>33761.444754049997</v>
      </c>
      <c r="EA161" s="32">
        <f t="shared" si="779"/>
        <v>32916.625946714281</v>
      </c>
      <c r="EB161" s="32">
        <f t="shared" si="780"/>
        <v>26772.489166090905</v>
      </c>
      <c r="ED161" s="15">
        <f t="shared" si="781"/>
        <v>1858.9259985000001</v>
      </c>
      <c r="EE161" s="15">
        <f t="shared" si="782"/>
        <v>1905.2272985</v>
      </c>
      <c r="EF161" s="15">
        <f t="shared" si="783"/>
        <v>1951.5285984999996</v>
      </c>
      <c r="EG161" s="15">
        <f t="shared" si="784"/>
        <v>1997.8298984999997</v>
      </c>
      <c r="EH161" s="15">
        <f t="shared" si="785"/>
        <v>2553.4454984999998</v>
      </c>
      <c r="EI161" s="34"/>
      <c r="EJ161" s="35">
        <f t="shared" si="786"/>
        <v>26786.590372499999</v>
      </c>
      <c r="EK161" s="35">
        <f t="shared" si="787"/>
        <v>21276.902498571428</v>
      </c>
      <c r="EL161" s="35"/>
      <c r="EM161" s="35"/>
      <c r="EN161" s="15">
        <f t="shared" si="714"/>
        <v>77.638807777777771</v>
      </c>
      <c r="EO161" s="15">
        <f t="shared" si="723"/>
        <v>87.195757368421056</v>
      </c>
      <c r="EP161" s="15">
        <f t="shared" si="724"/>
        <v>84.849069499999999</v>
      </c>
      <c r="EQ161" s="15">
        <f t="shared" si="725"/>
        <v>77.417891249999997</v>
      </c>
      <c r="ER161" s="15">
        <f t="shared" si="715"/>
        <v>61.493937857142853</v>
      </c>
      <c r="ES161" s="15"/>
      <c r="ET161" s="15">
        <f t="shared" si="726"/>
        <v>1397.4985399999998</v>
      </c>
      <c r="EU161" s="15">
        <f t="shared" si="727"/>
        <v>1656.71939</v>
      </c>
      <c r="EV161" s="15">
        <f t="shared" si="728"/>
        <v>1696.9813899999999</v>
      </c>
      <c r="EW161" s="15">
        <f t="shared" si="788"/>
        <v>1858.0293899999999</v>
      </c>
      <c r="EX161" s="15">
        <f t="shared" si="789"/>
        <v>2582.74539</v>
      </c>
      <c r="EY161" s="17">
        <f t="shared" si="718"/>
        <v>1397.4985399999998</v>
      </c>
      <c r="EZ161" s="17">
        <f t="shared" si="719"/>
        <v>1460.8341399999999</v>
      </c>
      <c r="FA161" s="17">
        <f t="shared" si="720"/>
        <v>1542.43634</v>
      </c>
      <c r="FB161" s="17">
        <f t="shared" si="721"/>
        <v>1715.5018399999999</v>
      </c>
      <c r="FC161" s="17">
        <f t="shared" si="722"/>
        <v>2582.74539</v>
      </c>
      <c r="FE161" s="17"/>
      <c r="FF161" s="17"/>
      <c r="FG161" s="17"/>
      <c r="FH161" s="17"/>
      <c r="FI161" s="17"/>
    </row>
    <row r="162" spans="1:165">
      <c r="A162" s="48">
        <v>14</v>
      </c>
      <c r="B162" s="19" t="s">
        <v>159</v>
      </c>
      <c r="C162" s="23">
        <v>18</v>
      </c>
      <c r="D162" s="24">
        <v>19</v>
      </c>
      <c r="E162" s="24">
        <v>20</v>
      </c>
      <c r="F162" s="24">
        <v>21</v>
      </c>
      <c r="G162" s="25">
        <v>33</v>
      </c>
      <c r="H162" s="26"/>
      <c r="I162" s="26">
        <f t="shared" si="642"/>
        <v>0</v>
      </c>
      <c r="J162" s="4">
        <f t="shared" si="730"/>
        <v>0</v>
      </c>
      <c r="K162" s="4">
        <f t="shared" si="731"/>
        <v>0</v>
      </c>
      <c r="L162" s="4">
        <f t="shared" si="732"/>
        <v>0</v>
      </c>
      <c r="M162" s="4">
        <f t="shared" si="733"/>
        <v>0</v>
      </c>
      <c r="N162" s="6">
        <f t="shared" si="734"/>
        <v>0</v>
      </c>
      <c r="O162" s="12">
        <v>0</v>
      </c>
      <c r="P162" s="4">
        <f>O162*1</f>
        <v>0</v>
      </c>
      <c r="Q162" s="4">
        <f t="shared" si="655"/>
        <v>0</v>
      </c>
      <c r="R162" s="4">
        <f t="shared" si="735"/>
        <v>0</v>
      </c>
      <c r="S162" s="4">
        <f t="shared" si="736"/>
        <v>0</v>
      </c>
      <c r="T162" s="4">
        <f t="shared" si="737"/>
        <v>0</v>
      </c>
      <c r="U162" s="4">
        <f t="shared" si="738"/>
        <v>0</v>
      </c>
      <c r="V162" s="7">
        <f t="shared" si="739"/>
        <v>0</v>
      </c>
      <c r="W162" s="156">
        <v>8.1999999999999993</v>
      </c>
      <c r="X162" s="4">
        <v>4.91</v>
      </c>
      <c r="Y162" s="4">
        <f t="shared" si="740"/>
        <v>40.262</v>
      </c>
      <c r="Z162" s="156">
        <v>15</v>
      </c>
      <c r="AA162" s="4">
        <v>4.91</v>
      </c>
      <c r="AB162" s="157">
        <f t="shared" si="741"/>
        <v>73.650000000000006</v>
      </c>
      <c r="AC162" s="12">
        <v>7.3</v>
      </c>
      <c r="AD162" s="4">
        <v>44.08</v>
      </c>
      <c r="AE162" s="4" t="e">
        <f>#REF!*AC162</f>
        <v>#REF!</v>
      </c>
      <c r="AF162" s="6">
        <f t="shared" si="742"/>
        <v>50.691999999999993</v>
      </c>
      <c r="AG162" s="7">
        <f t="shared" si="743"/>
        <v>321.78399999999999</v>
      </c>
      <c r="AH162" s="156"/>
      <c r="AI162" s="4">
        <v>0</v>
      </c>
      <c r="AJ162" s="4"/>
      <c r="AK162" s="4">
        <f t="shared" si="744"/>
        <v>0</v>
      </c>
      <c r="AL162" s="4"/>
      <c r="AM162" s="4">
        <v>201.78</v>
      </c>
      <c r="AN162" s="6">
        <f t="shared" si="745"/>
        <v>0</v>
      </c>
      <c r="AO162" s="154">
        <v>0.25</v>
      </c>
      <c r="AP162" s="4">
        <v>112.8</v>
      </c>
      <c r="AQ162" s="4">
        <v>124.42</v>
      </c>
      <c r="AR162" s="6">
        <f t="shared" si="746"/>
        <v>136.86200000000002</v>
      </c>
      <c r="AS162" s="7">
        <f t="shared" si="747"/>
        <v>31.105</v>
      </c>
      <c r="AT162" s="156">
        <v>15</v>
      </c>
      <c r="AU162" s="4">
        <v>1.62</v>
      </c>
      <c r="AV162" s="4">
        <v>4.71</v>
      </c>
      <c r="AW162" s="4">
        <f t="shared" si="748"/>
        <v>24.3</v>
      </c>
      <c r="AX162" s="6">
        <f t="shared" si="749"/>
        <v>70.650000000000006</v>
      </c>
      <c r="AY162" s="169">
        <v>60.1</v>
      </c>
      <c r="AZ162" s="10">
        <v>1.1200000000000001</v>
      </c>
      <c r="BA162" s="10">
        <v>68.900000000000006</v>
      </c>
      <c r="BB162" s="10">
        <v>84.8</v>
      </c>
      <c r="BC162" s="10">
        <v>96.8</v>
      </c>
      <c r="BD162" s="10">
        <v>156.1</v>
      </c>
      <c r="BE162" s="4">
        <f t="shared" si="750"/>
        <v>2.4034999999999997</v>
      </c>
      <c r="BF162" s="4">
        <f t="shared" si="751"/>
        <v>67.312000000000012</v>
      </c>
      <c r="BG162" s="6">
        <f t="shared" si="752"/>
        <v>2.64385</v>
      </c>
      <c r="BH162" s="7">
        <f t="shared" si="753"/>
        <v>144.45034999999999</v>
      </c>
      <c r="BI162" s="27"/>
      <c r="BJ162" s="28"/>
      <c r="BK162" s="29"/>
      <c r="BL162" s="30"/>
      <c r="BM162" s="31"/>
      <c r="BN162" s="28"/>
      <c r="BO162" s="29"/>
      <c r="BP162" s="30"/>
      <c r="BQ162" s="31"/>
      <c r="BR162" s="28"/>
      <c r="BS162" s="29"/>
      <c r="BT162" s="30"/>
      <c r="BU162" s="31"/>
      <c r="BV162" s="28"/>
      <c r="BW162" s="29"/>
      <c r="BX162" s="30"/>
      <c r="BY162" s="31"/>
      <c r="BZ162" s="28"/>
      <c r="CA162" s="29"/>
      <c r="CB162" s="30"/>
      <c r="CD162" s="33">
        <f t="shared" si="754"/>
        <v>155.52500000000001</v>
      </c>
      <c r="CE162" s="17">
        <f t="shared" si="755"/>
        <v>124.42</v>
      </c>
      <c r="CF162" s="17">
        <f t="shared" si="756"/>
        <v>93.314999999999998</v>
      </c>
      <c r="CG162" s="17">
        <f t="shared" si="757"/>
        <v>62.21</v>
      </c>
      <c r="CH162" s="17">
        <f t="shared" si="758"/>
        <v>31.105</v>
      </c>
      <c r="CJ162" s="17">
        <f t="shared" si="759"/>
        <v>1.7280555555555557</v>
      </c>
      <c r="CK162" s="17">
        <f t="shared" si="760"/>
        <v>1.6371052631578948</v>
      </c>
      <c r="CL162" s="17">
        <f t="shared" si="761"/>
        <v>1.55525</v>
      </c>
      <c r="CM162" s="17">
        <f t="shared" si="762"/>
        <v>1.4811904761904762</v>
      </c>
      <c r="CN162" s="17">
        <f t="shared" si="763"/>
        <v>0.94257575757575762</v>
      </c>
      <c r="CO162" s="17" t="e">
        <f>#REF!+AG162+AX162+AN162+BH162+#REF!+DP162</f>
        <v>#REF!</v>
      </c>
      <c r="CP162" s="17" t="e">
        <f>CO162*1.259</f>
        <v>#REF!</v>
      </c>
      <c r="CQ162" s="17">
        <f t="shared" si="684"/>
        <v>641.63934999999992</v>
      </c>
      <c r="CR162" s="17">
        <f t="shared" si="685"/>
        <v>662.79014999999993</v>
      </c>
      <c r="CS162" s="17">
        <f t="shared" si="686"/>
        <v>701.00579999999991</v>
      </c>
      <c r="CT162" s="17">
        <f t="shared" si="687"/>
        <v>729.84779999999989</v>
      </c>
      <c r="CU162" s="17">
        <f t="shared" si="688"/>
        <v>872.37534999999991</v>
      </c>
      <c r="CV162" s="17">
        <f t="shared" si="764"/>
        <v>1021.5515348499998</v>
      </c>
      <c r="CW162" s="17">
        <f t="shared" si="690"/>
        <v>40.262</v>
      </c>
      <c r="CX162" s="17">
        <f t="shared" si="765"/>
        <v>0</v>
      </c>
      <c r="CY162" s="33"/>
      <c r="CZ162" s="33"/>
      <c r="DA162" s="17"/>
      <c r="DB162" s="17"/>
      <c r="DC162" s="17"/>
      <c r="DD162" s="15">
        <f t="shared" si="766"/>
        <v>102.03639180555554</v>
      </c>
      <c r="DE162" s="15">
        <f t="shared" si="767"/>
        <v>99.102965921052615</v>
      </c>
      <c r="DF162" s="15">
        <f t="shared" si="768"/>
        <v>96.462882624999978</v>
      </c>
      <c r="DG162" s="15">
        <f t="shared" si="769"/>
        <v>94.074235833333333</v>
      </c>
      <c r="DH162" s="15">
        <f t="shared" si="770"/>
        <v>76.70225916666665</v>
      </c>
      <c r="DI162" s="15"/>
      <c r="DJ162" s="15"/>
      <c r="DK162" s="15"/>
      <c r="DL162" s="15"/>
      <c r="DM162" s="15"/>
      <c r="DO162" s="17"/>
      <c r="DP162" s="17">
        <v>2</v>
      </c>
      <c r="DQ162" s="32">
        <v>117.1</v>
      </c>
      <c r="DR162" s="32">
        <f t="shared" si="771"/>
        <v>204.07278361111108</v>
      </c>
      <c r="DS162" s="32">
        <f t="shared" si="772"/>
        <v>198.20593184210523</v>
      </c>
      <c r="DT162" s="32">
        <f t="shared" si="773"/>
        <v>192.92576524999996</v>
      </c>
      <c r="DU162" s="32">
        <f t="shared" si="774"/>
        <v>188.14847166666667</v>
      </c>
      <c r="DV162" s="32">
        <f t="shared" si="775"/>
        <v>153.4045183333333</v>
      </c>
      <c r="DW162" s="32">
        <v>43</v>
      </c>
      <c r="DX162" s="32">
        <f t="shared" si="776"/>
        <v>4387.5648476388878</v>
      </c>
      <c r="DY162" s="32">
        <f t="shared" si="777"/>
        <v>4261.4275346052627</v>
      </c>
      <c r="DZ162" s="32">
        <f t="shared" si="778"/>
        <v>4147.903952874999</v>
      </c>
      <c r="EA162" s="32">
        <f t="shared" si="779"/>
        <v>4045.1921408333333</v>
      </c>
      <c r="EB162" s="32">
        <f t="shared" si="780"/>
        <v>3298.197144166666</v>
      </c>
      <c r="ED162" s="15">
        <f t="shared" si="781"/>
        <v>1836.6550524999998</v>
      </c>
      <c r="EE162" s="15">
        <f t="shared" si="782"/>
        <v>1882.9563524999996</v>
      </c>
      <c r="EF162" s="15">
        <f t="shared" si="783"/>
        <v>1929.2576524999995</v>
      </c>
      <c r="EG162" s="15">
        <f t="shared" si="784"/>
        <v>1975.5589525</v>
      </c>
      <c r="EH162" s="15">
        <f t="shared" si="785"/>
        <v>2531.1745524999997</v>
      </c>
      <c r="EI162" s="34"/>
      <c r="EJ162" s="35">
        <f t="shared" si="786"/>
        <v>3294.2718354166668</v>
      </c>
      <c r="EK162" s="35">
        <f t="shared" si="787"/>
        <v>2624.4121916666668</v>
      </c>
      <c r="EL162" s="35"/>
      <c r="EM162" s="35"/>
      <c r="EN162" s="15">
        <f t="shared" si="714"/>
        <v>75.908630555555561</v>
      </c>
      <c r="EO162" s="15">
        <f t="shared" si="723"/>
        <v>86.176492105263151</v>
      </c>
      <c r="EP162" s="15">
        <f t="shared" si="724"/>
        <v>83.88076749999999</v>
      </c>
      <c r="EQ162" s="15">
        <f t="shared" si="725"/>
        <v>76.610972916666668</v>
      </c>
      <c r="ER162" s="15">
        <f t="shared" si="715"/>
        <v>61.03284166666667</v>
      </c>
      <c r="ES162" s="15"/>
      <c r="ET162" s="15">
        <f t="shared" si="726"/>
        <v>1366.35535</v>
      </c>
      <c r="EU162" s="15">
        <f t="shared" si="727"/>
        <v>1637.3533499999999</v>
      </c>
      <c r="EV162" s="15">
        <f t="shared" si="728"/>
        <v>1677.6153499999998</v>
      </c>
      <c r="EW162" s="15">
        <f t="shared" si="788"/>
        <v>1838.66335</v>
      </c>
      <c r="EX162" s="15">
        <f t="shared" si="789"/>
        <v>2563.3793500000002</v>
      </c>
      <c r="EY162" s="17">
        <f t="shared" si="718"/>
        <v>1366.35535</v>
      </c>
      <c r="EZ162" s="17">
        <f t="shared" si="719"/>
        <v>1427.7681499999999</v>
      </c>
      <c r="FA162" s="17">
        <f t="shared" si="720"/>
        <v>1506.2457999999999</v>
      </c>
      <c r="FB162" s="17">
        <f t="shared" si="721"/>
        <v>1696.1358</v>
      </c>
      <c r="FC162" s="17">
        <f t="shared" si="722"/>
        <v>2563.3793499999997</v>
      </c>
      <c r="FE162" s="17"/>
      <c r="FF162" s="17"/>
      <c r="FG162" s="17"/>
      <c r="FH162" s="17"/>
      <c r="FI162" s="17"/>
    </row>
    <row r="163" spans="1:165" ht="26.25" thickBot="1">
      <c r="A163" s="36">
        <v>15</v>
      </c>
      <c r="B163" s="197" t="s">
        <v>383</v>
      </c>
      <c r="C163" s="37">
        <v>18</v>
      </c>
      <c r="D163" s="38">
        <v>19</v>
      </c>
      <c r="E163" s="38">
        <v>20</v>
      </c>
      <c r="F163" s="38">
        <v>21</v>
      </c>
      <c r="G163" s="39">
        <v>33</v>
      </c>
      <c r="H163" s="26"/>
      <c r="I163" s="26">
        <f t="shared" si="642"/>
        <v>0</v>
      </c>
      <c r="J163" s="10">
        <f t="shared" si="730"/>
        <v>0</v>
      </c>
      <c r="K163" s="10">
        <f t="shared" si="731"/>
        <v>0</v>
      </c>
      <c r="L163" s="10">
        <f t="shared" si="732"/>
        <v>0</v>
      </c>
      <c r="M163" s="10">
        <f t="shared" si="733"/>
        <v>0</v>
      </c>
      <c r="N163" s="40">
        <f t="shared" si="734"/>
        <v>0</v>
      </c>
      <c r="O163" s="204">
        <v>1.6E-2</v>
      </c>
      <c r="P163" s="4">
        <f>O163*1</f>
        <v>1.6E-2</v>
      </c>
      <c r="Q163" s="4">
        <f t="shared" si="655"/>
        <v>1.8239999999999999E-2</v>
      </c>
      <c r="R163" s="10">
        <f t="shared" si="735"/>
        <v>4.6080000000000001E-3</v>
      </c>
      <c r="S163" s="10">
        <f t="shared" si="736"/>
        <v>4.8639999999999994E-3</v>
      </c>
      <c r="T163" s="10">
        <f t="shared" si="737"/>
        <v>5.1199999999999996E-3</v>
      </c>
      <c r="U163" s="10">
        <f t="shared" si="738"/>
        <v>5.3759999999999997E-3</v>
      </c>
      <c r="V163" s="42">
        <f t="shared" si="739"/>
        <v>8.4479999999999989E-3</v>
      </c>
      <c r="W163" s="156">
        <v>8.1999999999999993</v>
      </c>
      <c r="X163" s="4">
        <v>4.91</v>
      </c>
      <c r="Y163" s="4">
        <f t="shared" si="740"/>
        <v>40.262</v>
      </c>
      <c r="Z163" s="156">
        <v>15</v>
      </c>
      <c r="AA163" s="4">
        <v>4.91</v>
      </c>
      <c r="AB163" s="157">
        <f t="shared" si="741"/>
        <v>73.650000000000006</v>
      </c>
      <c r="AC163" s="12">
        <v>7.3</v>
      </c>
      <c r="AD163" s="4">
        <v>44.08</v>
      </c>
      <c r="AE163" s="10" t="e">
        <f>#REF!*AC163</f>
        <v>#REF!</v>
      </c>
      <c r="AF163" s="6">
        <f t="shared" si="742"/>
        <v>50.691999999999993</v>
      </c>
      <c r="AG163" s="7">
        <f t="shared" si="743"/>
        <v>321.78399999999999</v>
      </c>
      <c r="AH163" s="187"/>
      <c r="AI163" s="10">
        <v>0</v>
      </c>
      <c r="AJ163" s="10"/>
      <c r="AK163" s="10">
        <f t="shared" si="744"/>
        <v>0</v>
      </c>
      <c r="AL163" s="10"/>
      <c r="AM163" s="10">
        <v>201.78</v>
      </c>
      <c r="AN163" s="6">
        <f t="shared" si="745"/>
        <v>0</v>
      </c>
      <c r="AO163" s="154">
        <v>0.29099999999999998</v>
      </c>
      <c r="AP163" s="4">
        <v>112.8</v>
      </c>
      <c r="AQ163" s="4">
        <v>173.44</v>
      </c>
      <c r="AR163" s="6">
        <f t="shared" si="746"/>
        <v>190.78400000000002</v>
      </c>
      <c r="AS163" s="7">
        <f t="shared" si="747"/>
        <v>50.471039999999995</v>
      </c>
      <c r="AT163" s="156">
        <v>15</v>
      </c>
      <c r="AU163" s="10">
        <v>1.62</v>
      </c>
      <c r="AV163" s="4">
        <v>4.71</v>
      </c>
      <c r="AW163" s="10">
        <f t="shared" si="748"/>
        <v>24.3</v>
      </c>
      <c r="AX163" s="6">
        <f t="shared" si="749"/>
        <v>70.650000000000006</v>
      </c>
      <c r="AY163" s="4">
        <v>65</v>
      </c>
      <c r="AZ163" s="4">
        <v>1.1200000000000001</v>
      </c>
      <c r="BA163" s="4">
        <v>68.900000000000006</v>
      </c>
      <c r="BB163" s="4">
        <v>74.900000000000006</v>
      </c>
      <c r="BC163" s="4">
        <v>96.8</v>
      </c>
      <c r="BD163" s="4">
        <v>156.1</v>
      </c>
      <c r="BE163" s="4">
        <f t="shared" si="750"/>
        <v>2.4034999999999997</v>
      </c>
      <c r="BF163" s="10">
        <f t="shared" si="751"/>
        <v>72.800000000000011</v>
      </c>
      <c r="BG163" s="6">
        <f t="shared" si="752"/>
        <v>2.64385</v>
      </c>
      <c r="BH163" s="7">
        <f t="shared" si="753"/>
        <v>156.22749999999999</v>
      </c>
      <c r="BI163" s="43"/>
      <c r="BJ163" s="44"/>
      <c r="BK163" s="45"/>
      <c r="BL163" s="46"/>
      <c r="BM163" s="47"/>
      <c r="BN163" s="44"/>
      <c r="BO163" s="45"/>
      <c r="BP163" s="46"/>
      <c r="BQ163" s="47"/>
      <c r="BR163" s="44"/>
      <c r="BS163" s="45"/>
      <c r="BT163" s="46"/>
      <c r="BU163" s="47"/>
      <c r="BV163" s="44"/>
      <c r="BW163" s="45"/>
      <c r="BX163" s="46"/>
      <c r="BY163" s="47"/>
      <c r="BZ163" s="44"/>
      <c r="CA163" s="45"/>
      <c r="CB163" s="46"/>
      <c r="CD163" s="33">
        <f t="shared" si="754"/>
        <v>252.35519999999997</v>
      </c>
      <c r="CE163" s="17">
        <f t="shared" si="755"/>
        <v>201.88415999999998</v>
      </c>
      <c r="CF163" s="17">
        <f t="shared" si="756"/>
        <v>151.41311999999999</v>
      </c>
      <c r="CG163" s="17">
        <f t="shared" si="757"/>
        <v>100.94207999999999</v>
      </c>
      <c r="CH163" s="17">
        <f t="shared" si="758"/>
        <v>50.471039999999995</v>
      </c>
      <c r="CJ163" s="17">
        <f t="shared" si="759"/>
        <v>2.8039466666666666</v>
      </c>
      <c r="CK163" s="17">
        <f t="shared" si="760"/>
        <v>2.6563705263157891</v>
      </c>
      <c r="CL163" s="17">
        <f t="shared" si="761"/>
        <v>2.5235519999999996</v>
      </c>
      <c r="CM163" s="17">
        <f t="shared" si="762"/>
        <v>2.4033828571428568</v>
      </c>
      <c r="CN163" s="17">
        <f t="shared" si="763"/>
        <v>1.5294254545454544</v>
      </c>
      <c r="CO163" s="17" t="e">
        <f>#REF!+AG163+AX163+AN163+BH163+#REF!+DP163</f>
        <v>#REF!</v>
      </c>
      <c r="CP163" s="17" t="e">
        <f>CO163*1.27</f>
        <v>#REF!</v>
      </c>
      <c r="CQ163" s="17">
        <f t="shared" si="684"/>
        <v>672.78253999999993</v>
      </c>
      <c r="CR163" s="17">
        <f t="shared" si="685"/>
        <v>682.15618999999992</v>
      </c>
      <c r="CS163" s="17">
        <f t="shared" si="686"/>
        <v>696.57718999999997</v>
      </c>
      <c r="CT163" s="17">
        <f t="shared" si="687"/>
        <v>749.21383999999989</v>
      </c>
      <c r="CU163" s="17">
        <f t="shared" si="688"/>
        <v>891.74138999999991</v>
      </c>
      <c r="CV163" s="17">
        <f t="shared" si="764"/>
        <v>1045.12090908</v>
      </c>
      <c r="CW163" s="17">
        <f t="shared" si="690"/>
        <v>40.262</v>
      </c>
      <c r="CX163" s="17">
        <f t="shared" si="765"/>
        <v>2.5599999999999999E-4</v>
      </c>
      <c r="CY163" s="33"/>
      <c r="CZ163" s="33"/>
      <c r="DA163" s="17"/>
      <c r="DB163" s="17"/>
      <c r="DC163" s="17"/>
      <c r="DD163" s="15">
        <f t="shared" si="766"/>
        <v>103.27366658333334</v>
      </c>
      <c r="DE163" s="15">
        <f t="shared" si="767"/>
        <v>100.27512097368421</v>
      </c>
      <c r="DF163" s="15">
        <f t="shared" si="768"/>
        <v>97.576429924999985</v>
      </c>
      <c r="DG163" s="15">
        <f t="shared" si="769"/>
        <v>95.134757071428552</v>
      </c>
      <c r="DH163" s="15">
        <f t="shared" si="770"/>
        <v>77.377136318181812</v>
      </c>
      <c r="DI163" s="15"/>
      <c r="DJ163" s="15"/>
      <c r="DK163" s="15"/>
      <c r="DL163" s="15"/>
      <c r="DM163" s="15"/>
      <c r="DO163" s="17"/>
      <c r="DP163" s="17">
        <v>1.6</v>
      </c>
      <c r="DQ163" s="32">
        <v>117.2</v>
      </c>
      <c r="DR163" s="32">
        <f t="shared" si="771"/>
        <v>165.23786653333335</v>
      </c>
      <c r="DS163" s="32">
        <f t="shared" si="772"/>
        <v>160.44019355789476</v>
      </c>
      <c r="DT163" s="32">
        <f t="shared" si="773"/>
        <v>156.12228787999999</v>
      </c>
      <c r="DU163" s="32">
        <f t="shared" si="774"/>
        <v>152.2156113142857</v>
      </c>
      <c r="DV163" s="32">
        <f t="shared" si="775"/>
        <v>123.8034181090909</v>
      </c>
      <c r="DW163" s="32">
        <v>43</v>
      </c>
      <c r="DX163" s="32">
        <f t="shared" si="776"/>
        <v>4440.7676630833339</v>
      </c>
      <c r="DY163" s="32">
        <f t="shared" si="777"/>
        <v>4311.8302018684208</v>
      </c>
      <c r="DZ163" s="32">
        <f t="shared" si="778"/>
        <v>4195.7864867749995</v>
      </c>
      <c r="EA163" s="32">
        <f t="shared" si="779"/>
        <v>4090.7945540714277</v>
      </c>
      <c r="EB163" s="32">
        <f t="shared" si="780"/>
        <v>3327.216861681818</v>
      </c>
      <c r="ED163" s="15">
        <f t="shared" si="781"/>
        <v>1858.9259985000001</v>
      </c>
      <c r="EE163" s="15">
        <f t="shared" si="782"/>
        <v>1905.2272985</v>
      </c>
      <c r="EF163" s="15">
        <f t="shared" si="783"/>
        <v>1951.5285984999996</v>
      </c>
      <c r="EG163" s="15">
        <f t="shared" si="784"/>
        <v>1997.8298984999997</v>
      </c>
      <c r="EH163" s="15">
        <f t="shared" si="785"/>
        <v>2553.4454984999998</v>
      </c>
      <c r="EI163" s="34"/>
      <c r="EJ163" s="35">
        <f t="shared" si="786"/>
        <v>3328.9693237500001</v>
      </c>
      <c r="EK163" s="35">
        <f t="shared" si="787"/>
        <v>2644.2393278571426</v>
      </c>
      <c r="EL163" s="35"/>
      <c r="EM163" s="35"/>
      <c r="EN163" s="15">
        <f t="shared" si="714"/>
        <v>77.638807777777771</v>
      </c>
      <c r="EO163" s="15">
        <f t="shared" si="723"/>
        <v>87.195757368421056</v>
      </c>
      <c r="EP163" s="15">
        <f t="shared" si="724"/>
        <v>84.849069499999999</v>
      </c>
      <c r="EQ163" s="15">
        <f t="shared" si="725"/>
        <v>77.417891249999997</v>
      </c>
      <c r="ER163" s="15">
        <f t="shared" si="715"/>
        <v>61.493937857142853</v>
      </c>
      <c r="ES163" s="15"/>
      <c r="ET163" s="15">
        <f t="shared" si="726"/>
        <v>1397.4985399999998</v>
      </c>
      <c r="EU163" s="15">
        <f t="shared" si="727"/>
        <v>1656.71939</v>
      </c>
      <c r="EV163" s="15">
        <f t="shared" si="728"/>
        <v>1696.9813899999999</v>
      </c>
      <c r="EW163" s="15">
        <f t="shared" si="788"/>
        <v>1858.0293899999999</v>
      </c>
      <c r="EX163" s="15">
        <f t="shared" si="789"/>
        <v>2582.74539</v>
      </c>
      <c r="EY163" s="17">
        <f t="shared" si="718"/>
        <v>1397.4985399999998</v>
      </c>
      <c r="EZ163" s="17">
        <f t="shared" si="719"/>
        <v>1447.13419</v>
      </c>
      <c r="FA163" s="17">
        <f t="shared" si="720"/>
        <v>1501.81719</v>
      </c>
      <c r="FB163" s="17">
        <f t="shared" si="721"/>
        <v>1715.5018399999999</v>
      </c>
      <c r="FC163" s="17">
        <f t="shared" si="722"/>
        <v>2582.74539</v>
      </c>
      <c r="FE163" s="17"/>
      <c r="FF163" s="17"/>
      <c r="FG163" s="17"/>
      <c r="FH163" s="17"/>
      <c r="FI163" s="17"/>
    </row>
    <row r="164" spans="1:165" ht="13.5" thickBot="1">
      <c r="A164" s="1">
        <v>13</v>
      </c>
      <c r="B164" s="198" t="s">
        <v>160</v>
      </c>
      <c r="C164" s="138"/>
      <c r="D164" s="139"/>
      <c r="E164" s="139"/>
      <c r="F164" s="139"/>
      <c r="G164" s="140"/>
      <c r="H164" s="26"/>
      <c r="I164" s="26">
        <f t="shared" si="642"/>
        <v>0</v>
      </c>
      <c r="J164" s="11"/>
      <c r="K164" s="11"/>
      <c r="L164" s="11"/>
      <c r="M164" s="11"/>
      <c r="N164" s="143"/>
      <c r="O164" s="144"/>
      <c r="P164" s="4">
        <f>O164*1</f>
        <v>0</v>
      </c>
      <c r="Q164" s="4">
        <f t="shared" si="655"/>
        <v>0</v>
      </c>
      <c r="R164" s="11"/>
      <c r="S164" s="11"/>
      <c r="T164" s="11"/>
      <c r="U164" s="11"/>
      <c r="V164" s="16"/>
      <c r="W164" s="156"/>
      <c r="X164" s="4"/>
      <c r="Y164" s="4"/>
      <c r="Z164" s="156"/>
      <c r="AA164" s="4"/>
      <c r="AB164" s="157"/>
      <c r="AC164" s="144"/>
      <c r="AD164" s="4"/>
      <c r="AE164" s="11"/>
      <c r="AF164" s="6"/>
      <c r="AG164" s="7"/>
      <c r="AH164" s="145"/>
      <c r="AI164" s="11"/>
      <c r="AJ164" s="11"/>
      <c r="AK164" s="11"/>
      <c r="AL164" s="11"/>
      <c r="AM164" s="11"/>
      <c r="AN164" s="6"/>
      <c r="AO164" s="144"/>
      <c r="AP164" s="11"/>
      <c r="AQ164" s="4"/>
      <c r="AR164" s="6"/>
      <c r="AS164" s="7"/>
      <c r="AT164" s="156"/>
      <c r="AU164" s="11"/>
      <c r="AV164" s="4"/>
      <c r="AW164" s="11"/>
      <c r="AX164" s="6"/>
      <c r="AY164" s="203"/>
      <c r="AZ164" s="9"/>
      <c r="BA164" s="9"/>
      <c r="BB164" s="9"/>
      <c r="BC164" s="9"/>
      <c r="BD164" s="9"/>
      <c r="BE164" s="4"/>
      <c r="BF164" s="11"/>
      <c r="BG164" s="6"/>
      <c r="BH164" s="7"/>
      <c r="BI164" s="190"/>
      <c r="BJ164" s="191"/>
      <c r="BK164" s="192"/>
      <c r="BL164" s="193"/>
      <c r="BM164" s="194"/>
      <c r="BN164" s="191"/>
      <c r="BO164" s="192"/>
      <c r="BP164" s="193"/>
      <c r="BQ164" s="194"/>
      <c r="BR164" s="191"/>
      <c r="BS164" s="192"/>
      <c r="BT164" s="193"/>
      <c r="BU164" s="194"/>
      <c r="BV164" s="191"/>
      <c r="BW164" s="192"/>
      <c r="BX164" s="193"/>
      <c r="BY164" s="194"/>
      <c r="BZ164" s="191"/>
      <c r="CA164" s="192"/>
      <c r="CB164" s="193"/>
      <c r="CD164" s="33"/>
      <c r="CE164" s="17"/>
      <c r="CF164" s="17"/>
      <c r="CG164" s="17"/>
      <c r="CH164" s="17"/>
      <c r="CJ164" s="17"/>
      <c r="CK164" s="17"/>
      <c r="CL164" s="17"/>
      <c r="CM164" s="17"/>
      <c r="CN164" s="17"/>
      <c r="CO164" s="17"/>
      <c r="CP164" s="17"/>
      <c r="CQ164" s="17">
        <f t="shared" si="684"/>
        <v>0</v>
      </c>
      <c r="CR164" s="17">
        <f t="shared" si="685"/>
        <v>0</v>
      </c>
      <c r="CS164" s="17">
        <f t="shared" si="686"/>
        <v>0</v>
      </c>
      <c r="CT164" s="17">
        <f t="shared" si="687"/>
        <v>0</v>
      </c>
      <c r="CU164" s="17">
        <f t="shared" si="688"/>
        <v>0</v>
      </c>
      <c r="CV164" s="17"/>
      <c r="CW164" s="17">
        <f t="shared" si="690"/>
        <v>0</v>
      </c>
      <c r="CX164" s="17"/>
      <c r="CY164" s="33"/>
      <c r="CZ164" s="33"/>
      <c r="DA164" s="17"/>
      <c r="DB164" s="17"/>
      <c r="DC164" s="17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O164" s="17"/>
      <c r="DP164" s="17"/>
      <c r="ED164" s="15"/>
      <c r="EE164" s="15"/>
      <c r="EF164" s="15"/>
      <c r="EG164" s="15"/>
      <c r="EH164" s="15"/>
      <c r="EI164" s="34"/>
      <c r="EJ164" s="35"/>
      <c r="EK164" s="35"/>
      <c r="EL164" s="35"/>
      <c r="EM164" s="35"/>
      <c r="EN164" s="15">
        <f t="shared" si="714"/>
        <v>0</v>
      </c>
      <c r="EO164" s="15">
        <f t="shared" si="723"/>
        <v>0</v>
      </c>
      <c r="EP164" s="15">
        <f t="shared" si="724"/>
        <v>0</v>
      </c>
      <c r="EQ164" s="15">
        <f t="shared" si="725"/>
        <v>0</v>
      </c>
      <c r="ER164" s="15">
        <f t="shared" si="715"/>
        <v>0</v>
      </c>
      <c r="ES164" s="15"/>
      <c r="ET164" s="15">
        <f t="shared" si="726"/>
        <v>0</v>
      </c>
      <c r="EU164" s="15">
        <f t="shared" si="727"/>
        <v>0</v>
      </c>
      <c r="EV164" s="15">
        <f t="shared" si="728"/>
        <v>0</v>
      </c>
      <c r="EW164" s="15"/>
      <c r="EX164" s="15"/>
      <c r="EY164" s="17">
        <f t="shared" si="718"/>
        <v>0</v>
      </c>
      <c r="EZ164" s="17">
        <f t="shared" si="719"/>
        <v>0</v>
      </c>
      <c r="FA164" s="17">
        <f t="shared" si="720"/>
        <v>0</v>
      </c>
      <c r="FB164" s="17">
        <f t="shared" si="721"/>
        <v>0</v>
      </c>
      <c r="FC164" s="17">
        <f t="shared" si="722"/>
        <v>0</v>
      </c>
      <c r="FE164" s="17"/>
      <c r="FF164" s="17"/>
      <c r="FG164" s="17"/>
      <c r="FH164" s="17"/>
      <c r="FI164" s="17"/>
    </row>
    <row r="165" spans="1:165" ht="13.5" thickBot="1">
      <c r="A165" s="48">
        <v>1</v>
      </c>
      <c r="B165" s="19" t="s">
        <v>161</v>
      </c>
      <c r="C165" s="23">
        <v>18</v>
      </c>
      <c r="D165" s="24">
        <v>19</v>
      </c>
      <c r="E165" s="24">
        <v>20</v>
      </c>
      <c r="F165" s="24">
        <v>21</v>
      </c>
      <c r="G165" s="25">
        <v>33</v>
      </c>
      <c r="H165" s="26"/>
      <c r="I165" s="26">
        <f t="shared" si="642"/>
        <v>0</v>
      </c>
      <c r="J165" s="4">
        <f t="shared" ref="J165:J175" si="790">I165*C165</f>
        <v>0</v>
      </c>
      <c r="K165" s="4">
        <f t="shared" ref="K165:K175" si="791">I165*D165</f>
        <v>0</v>
      </c>
      <c r="L165" s="4">
        <f t="shared" ref="L165:L175" si="792">I165*E165</f>
        <v>0</v>
      </c>
      <c r="M165" s="4">
        <f t="shared" ref="M165:M175" si="793">I165*F165</f>
        <v>0</v>
      </c>
      <c r="N165" s="6">
        <f t="shared" ref="N165:N175" si="794">I165*G165</f>
        <v>0</v>
      </c>
      <c r="O165" s="12">
        <v>0</v>
      </c>
      <c r="P165" s="4">
        <f>O165*1</f>
        <v>0</v>
      </c>
      <c r="Q165" s="4">
        <f t="shared" si="655"/>
        <v>0</v>
      </c>
      <c r="R165" s="4">
        <f t="shared" ref="R165:R175" si="795">P165*O165*C165</f>
        <v>0</v>
      </c>
      <c r="S165" s="4">
        <f t="shared" ref="S165:S175" si="796">P165*O165*D165</f>
        <v>0</v>
      </c>
      <c r="T165" s="4">
        <f t="shared" ref="T165:T175" si="797">P165*O165*E165</f>
        <v>0</v>
      </c>
      <c r="U165" s="4">
        <f t="shared" ref="U165:U175" si="798">P165*O165*F165</f>
        <v>0</v>
      </c>
      <c r="V165" s="7">
        <f t="shared" ref="V165:V175" si="799">P165*O165*G165</f>
        <v>0</v>
      </c>
      <c r="W165" s="156">
        <v>8.1999999999999993</v>
      </c>
      <c r="X165" s="4">
        <v>4.91</v>
      </c>
      <c r="Y165" s="4">
        <f t="shared" ref="Y165:Y175" si="800">W165*X165</f>
        <v>40.262</v>
      </c>
      <c r="Z165" s="156">
        <v>15</v>
      </c>
      <c r="AA165" s="4">
        <v>4.91</v>
      </c>
      <c r="AB165" s="157">
        <f t="shared" ref="AB165:AB175" si="801">AA165*Z165</f>
        <v>73.650000000000006</v>
      </c>
      <c r="AC165" s="12">
        <v>7.3</v>
      </c>
      <c r="AD165" s="4">
        <v>38.9</v>
      </c>
      <c r="AE165" s="4" t="e">
        <f>#REF!*AC165</f>
        <v>#REF!</v>
      </c>
      <c r="AF165" s="6">
        <f t="shared" ref="AF165:AF175" si="802">AD165*1.15</f>
        <v>44.734999999999992</v>
      </c>
      <c r="AG165" s="7">
        <f t="shared" ref="AG165:AG175" si="803">AC165*AD165</f>
        <v>283.96999999999997</v>
      </c>
      <c r="AH165" s="156"/>
      <c r="AI165" s="4">
        <v>0</v>
      </c>
      <c r="AJ165" s="4"/>
      <c r="AK165" s="4">
        <f t="shared" ref="AK165:AK175" si="804">AI165*AH165</f>
        <v>0</v>
      </c>
      <c r="AL165" s="4">
        <v>0</v>
      </c>
      <c r="AM165" s="4"/>
      <c r="AN165" s="6">
        <f t="shared" ref="AN165:AN175" si="805">AH165*AJ165</f>
        <v>0</v>
      </c>
      <c r="AO165" s="12">
        <v>0</v>
      </c>
      <c r="AP165" s="4">
        <v>0</v>
      </c>
      <c r="AQ165" s="4">
        <f>AP165*1.193</f>
        <v>0</v>
      </c>
      <c r="AR165" s="6">
        <f t="shared" ref="AR165:AR175" si="806">AQ165*1.1</f>
        <v>0</v>
      </c>
      <c r="AS165" s="7">
        <f t="shared" ref="AS165:AS175" si="807">AO165*AQ165</f>
        <v>0</v>
      </c>
      <c r="AT165" s="156">
        <v>15</v>
      </c>
      <c r="AU165" s="4">
        <v>1.62</v>
      </c>
      <c r="AV165" s="4">
        <v>4.71</v>
      </c>
      <c r="AW165" s="4">
        <f t="shared" ref="AW165:AW175" si="808">AU165*AT165</f>
        <v>24.3</v>
      </c>
      <c r="AX165" s="6">
        <f t="shared" ref="AX165:AX175" si="809">AV165*AT165</f>
        <v>70.650000000000006</v>
      </c>
      <c r="AY165" s="165">
        <v>65</v>
      </c>
      <c r="AZ165" s="4">
        <v>1.1200000000000001</v>
      </c>
      <c r="BA165" s="4">
        <v>74.599999999999994</v>
      </c>
      <c r="BB165" s="4">
        <v>84.8</v>
      </c>
      <c r="BC165" s="4">
        <v>96.8</v>
      </c>
      <c r="BD165" s="4">
        <v>156.1</v>
      </c>
      <c r="BE165" s="4">
        <f t="shared" ref="BE165:BE175" si="810">2.09*115/100</f>
        <v>2.4034999999999997</v>
      </c>
      <c r="BF165" s="4">
        <f t="shared" ref="BF165:BF175" si="811">AZ165*AY165</f>
        <v>72.800000000000011</v>
      </c>
      <c r="BG165" s="6">
        <f t="shared" ref="BG165:BG175" si="812">BE165*1.1</f>
        <v>2.64385</v>
      </c>
      <c r="BH165" s="7">
        <f t="shared" ref="BH165:BH175" si="813">BE165*AY165</f>
        <v>156.22749999999999</v>
      </c>
      <c r="BI165" s="27"/>
      <c r="BJ165" s="28"/>
      <c r="BK165" s="29"/>
      <c r="BL165" s="30"/>
      <c r="BM165" s="31"/>
      <c r="BN165" s="28"/>
      <c r="BO165" s="29"/>
      <c r="BP165" s="30"/>
      <c r="BQ165" s="31"/>
      <c r="BR165" s="28"/>
      <c r="BS165" s="29"/>
      <c r="BT165" s="30"/>
      <c r="BU165" s="31"/>
      <c r="BV165" s="28"/>
      <c r="BW165" s="29"/>
      <c r="BX165" s="30"/>
      <c r="BY165" s="31"/>
      <c r="BZ165" s="28"/>
      <c r="CA165" s="29"/>
      <c r="CB165" s="30"/>
      <c r="CD165" s="33">
        <f t="shared" ref="CD165:CD175" si="814">(AS165*5)</f>
        <v>0</v>
      </c>
      <c r="CE165" s="17">
        <f t="shared" ref="CE165:CE175" si="815">AS165*4</f>
        <v>0</v>
      </c>
      <c r="CF165" s="17">
        <f t="shared" ref="CF165:CF175" si="816">AS165*3</f>
        <v>0</v>
      </c>
      <c r="CG165" s="17">
        <f t="shared" ref="CG165:CG175" si="817">AS165*2</f>
        <v>0</v>
      </c>
      <c r="CH165" s="17">
        <f t="shared" ref="CH165:CH175" si="818">AS165</f>
        <v>0</v>
      </c>
      <c r="CJ165" s="17">
        <f t="shared" ref="CJ165:CJ175" si="819">CD165/5/18</f>
        <v>0</v>
      </c>
      <c r="CK165" s="17">
        <f t="shared" ref="CK165:CK175" si="820">CE165/4/19</f>
        <v>0</v>
      </c>
      <c r="CL165" s="17">
        <f t="shared" ref="CL165:CL175" si="821">CF165/3/20</f>
        <v>0</v>
      </c>
      <c r="CM165" s="17">
        <f t="shared" ref="CM165:CM175" si="822">CG165/2/21</f>
        <v>0</v>
      </c>
      <c r="CN165" s="17">
        <f t="shared" ref="CN165:CN175" si="823">CH165/1/33</f>
        <v>0</v>
      </c>
      <c r="CO165" s="17" t="e">
        <f>#REF!+AG165+AX165+AN165+BH165+#REF!+DP165</f>
        <v>#REF!</v>
      </c>
      <c r="CP165" s="17" t="e">
        <f>CO165*1.236</f>
        <v>#REF!</v>
      </c>
      <c r="CQ165" s="17">
        <f t="shared" si="684"/>
        <v>584.49749999999995</v>
      </c>
      <c r="CR165" s="17">
        <f t="shared" si="685"/>
        <v>607.57109999999989</v>
      </c>
      <c r="CS165" s="17">
        <f t="shared" si="686"/>
        <v>632.08679999999993</v>
      </c>
      <c r="CT165" s="17">
        <f t="shared" si="687"/>
        <v>660.92879999999991</v>
      </c>
      <c r="CU165" s="17">
        <f t="shared" si="688"/>
        <v>803.45634999999993</v>
      </c>
      <c r="CV165" s="17">
        <f t="shared" ref="CV165:CV175" si="824">CU165*DQ165/100</f>
        <v>945.66812394999999</v>
      </c>
      <c r="CW165" s="17">
        <f t="shared" si="690"/>
        <v>40.262</v>
      </c>
      <c r="CX165" s="17">
        <f t="shared" ref="CX165:CX175" si="825">O165*P165</f>
        <v>0</v>
      </c>
      <c r="CY165" s="33"/>
      <c r="CZ165" s="33"/>
      <c r="DA165" s="17"/>
      <c r="DB165" s="17"/>
      <c r="DC165" s="17"/>
      <c r="DD165" s="15">
        <f t="shared" ref="DD165:DD175" si="826">(CU165/18+CW165)*1.15</f>
        <v>97.633233472222216</v>
      </c>
      <c r="DE165" s="15">
        <f t="shared" ref="DE165:DE175" si="827">(CU165/19+CW165)*1.15</f>
        <v>94.931552763157896</v>
      </c>
      <c r="DF165" s="15">
        <f t="shared" ref="DF165:DF175" si="828">(CU165/20+CW165) *1.15</f>
        <v>92.500040124999984</v>
      </c>
      <c r="DG165" s="15">
        <f t="shared" ref="DG165:DG175" si="829">(CU165/21+CW165)*1.15</f>
        <v>90.300100119047613</v>
      </c>
      <c r="DH165" s="15">
        <f t="shared" ref="DH165:DH175" si="830">(CU165/33+CW165) *1.15</f>
        <v>74.300536439393937</v>
      </c>
      <c r="DI165" s="15"/>
      <c r="DJ165" s="15"/>
      <c r="DK165" s="15"/>
      <c r="DL165" s="15"/>
      <c r="DM165" s="15"/>
      <c r="DO165" s="17"/>
      <c r="DP165" s="17">
        <v>3.2</v>
      </c>
      <c r="DQ165" s="32">
        <v>117.7</v>
      </c>
      <c r="DR165" s="32">
        <f t="shared" ref="DR165:DR175" si="831">DD165*DP165</f>
        <v>312.42634711111111</v>
      </c>
      <c r="DS165" s="32">
        <f t="shared" ref="DS165:DS175" si="832">DE165*DP165</f>
        <v>303.78096884210527</v>
      </c>
      <c r="DT165" s="32">
        <f t="shared" ref="DT165:DT175" si="833">DF165*DP165</f>
        <v>296.00012839999994</v>
      </c>
      <c r="DU165" s="32">
        <f t="shared" ref="DU165:DU175" si="834">DG165*DP165</f>
        <v>288.9603203809524</v>
      </c>
      <c r="DV165" s="32">
        <f t="shared" ref="DV165:DV175" si="835">DH165*DP165</f>
        <v>237.76171660606062</v>
      </c>
      <c r="DW165" s="32">
        <v>120</v>
      </c>
      <c r="DX165" s="32">
        <f t="shared" ref="DX165:DX175" si="836">DD165*DW165</f>
        <v>11715.988016666666</v>
      </c>
      <c r="DY165" s="32">
        <f t="shared" ref="DY165:DY175" si="837">DE165*DW165</f>
        <v>11391.786331578947</v>
      </c>
      <c r="DZ165" s="32">
        <f t="shared" ref="DZ165:DZ175" si="838">DF165*DW165</f>
        <v>11100.004814999998</v>
      </c>
      <c r="EA165" s="32">
        <f t="shared" ref="EA165:EA175" si="839">DG165*DW165</f>
        <v>10836.012014285714</v>
      </c>
      <c r="EB165" s="32">
        <f t="shared" ref="EB165:EB175" si="840">DH165*DW165</f>
        <v>8916.0643727272727</v>
      </c>
      <c r="ED165" s="15">
        <f t="shared" ref="ED165:ED175" si="841">DD165*18</f>
        <v>1757.3982024999998</v>
      </c>
      <c r="EE165" s="15">
        <f t="shared" ref="EE165:EE175" si="842">DE165*19</f>
        <v>1803.6995025000001</v>
      </c>
      <c r="EF165" s="15">
        <f t="shared" ref="EF165:EF175" si="843">DF165*20</f>
        <v>1850.0008024999997</v>
      </c>
      <c r="EG165" s="15">
        <f t="shared" ref="EG165:EG175" si="844">DG165*21</f>
        <v>1896.3021024999998</v>
      </c>
      <c r="EH165" s="15">
        <f t="shared" ref="EH165:EH175" si="845">DH165*33</f>
        <v>2451.9177024999999</v>
      </c>
      <c r="EI165" s="34"/>
      <c r="EJ165" s="35">
        <f t="shared" ref="EJ165:EJ175" si="846">EQ165*DW165</f>
        <v>8848.7217500000006</v>
      </c>
      <c r="EK165" s="35">
        <f t="shared" ref="EK165:EK175" si="847">ER165*DW165</f>
        <v>7127.0295714285712</v>
      </c>
      <c r="EL165" s="35"/>
      <c r="EM165" s="35"/>
      <c r="EN165" s="15">
        <f t="shared" si="714"/>
        <v>72.734083333333331</v>
      </c>
      <c r="EO165" s="15">
        <f t="shared" si="723"/>
        <v>82.549176315789481</v>
      </c>
      <c r="EP165" s="15">
        <f t="shared" si="724"/>
        <v>80.434817499999994</v>
      </c>
      <c r="EQ165" s="15">
        <f t="shared" si="725"/>
        <v>73.739347916666674</v>
      </c>
      <c r="ER165" s="15">
        <f t="shared" si="715"/>
        <v>59.391913095238095</v>
      </c>
      <c r="ES165" s="15"/>
      <c r="ET165" s="15">
        <f t="shared" si="726"/>
        <v>1309.2134999999998</v>
      </c>
      <c r="EU165" s="15">
        <f t="shared" si="727"/>
        <v>1568.4343500000002</v>
      </c>
      <c r="EV165" s="15">
        <f t="shared" si="728"/>
        <v>1608.6963499999999</v>
      </c>
      <c r="EW165" s="15">
        <f t="shared" ref="EW165:EW175" si="848">EQ165*24</f>
        <v>1769.7443500000002</v>
      </c>
      <c r="EX165" s="15">
        <f t="shared" ref="EX165:EX175" si="849">ER165*42</f>
        <v>2494.4603499999998</v>
      </c>
      <c r="EY165" s="17">
        <f t="shared" si="718"/>
        <v>1309.2134999999998</v>
      </c>
      <c r="EZ165" s="17">
        <f t="shared" si="719"/>
        <v>1372.5491</v>
      </c>
      <c r="FA165" s="17">
        <f t="shared" si="720"/>
        <v>1437.3267999999998</v>
      </c>
      <c r="FB165" s="17">
        <f t="shared" si="721"/>
        <v>1627.2167999999999</v>
      </c>
      <c r="FC165" s="17">
        <f t="shared" si="722"/>
        <v>2494.4603499999998</v>
      </c>
      <c r="FE165" s="17"/>
      <c r="FF165" s="17"/>
      <c r="FG165" s="17"/>
      <c r="FH165" s="17"/>
      <c r="FI165" s="17"/>
    </row>
    <row r="166" spans="1:165" ht="13.5" thickBot="1">
      <c r="A166" s="48">
        <v>2</v>
      </c>
      <c r="B166" s="19" t="s">
        <v>162</v>
      </c>
      <c r="C166" s="23">
        <v>18</v>
      </c>
      <c r="D166" s="24">
        <v>19</v>
      </c>
      <c r="E166" s="24">
        <v>20</v>
      </c>
      <c r="F166" s="24">
        <v>21</v>
      </c>
      <c r="G166" s="25">
        <v>33</v>
      </c>
      <c r="H166" s="26"/>
      <c r="I166" s="26">
        <f t="shared" si="642"/>
        <v>0</v>
      </c>
      <c r="J166" s="4">
        <f t="shared" si="790"/>
        <v>0</v>
      </c>
      <c r="K166" s="4">
        <f t="shared" si="791"/>
        <v>0</v>
      </c>
      <c r="L166" s="4">
        <f t="shared" si="792"/>
        <v>0</v>
      </c>
      <c r="M166" s="4">
        <f t="shared" si="793"/>
        <v>0</v>
      </c>
      <c r="N166" s="6">
        <f t="shared" si="794"/>
        <v>0</v>
      </c>
      <c r="O166" s="154">
        <v>3.2000000000000001E-2</v>
      </c>
      <c r="P166" s="4">
        <v>1720.44</v>
      </c>
      <c r="Q166" s="4">
        <f t="shared" si="655"/>
        <v>1961.3016</v>
      </c>
      <c r="R166" s="4">
        <f t="shared" si="795"/>
        <v>990.9734400000001</v>
      </c>
      <c r="S166" s="4">
        <f t="shared" si="796"/>
        <v>1046.0275200000001</v>
      </c>
      <c r="T166" s="4">
        <f t="shared" si="797"/>
        <v>1101.0816000000002</v>
      </c>
      <c r="U166" s="4">
        <f t="shared" si="798"/>
        <v>1156.1356800000001</v>
      </c>
      <c r="V166" s="7">
        <f t="shared" si="799"/>
        <v>1816.7846400000003</v>
      </c>
      <c r="W166" s="156">
        <v>8.1999999999999993</v>
      </c>
      <c r="X166" s="4">
        <v>4.91</v>
      </c>
      <c r="Y166" s="4">
        <f t="shared" si="800"/>
        <v>40.262</v>
      </c>
      <c r="Z166" s="156">
        <v>15</v>
      </c>
      <c r="AA166" s="4">
        <v>4.91</v>
      </c>
      <c r="AB166" s="157">
        <f t="shared" si="801"/>
        <v>73.650000000000006</v>
      </c>
      <c r="AC166" s="12">
        <v>7.3</v>
      </c>
      <c r="AD166" s="4">
        <v>44.08</v>
      </c>
      <c r="AE166" s="4" t="e">
        <f>#REF!*AC166</f>
        <v>#REF!</v>
      </c>
      <c r="AF166" s="6">
        <f t="shared" si="802"/>
        <v>50.691999999999993</v>
      </c>
      <c r="AG166" s="7">
        <f t="shared" si="803"/>
        <v>321.78399999999999</v>
      </c>
      <c r="AH166" s="156"/>
      <c r="AI166" s="4">
        <v>0</v>
      </c>
      <c r="AJ166" s="4"/>
      <c r="AK166" s="4">
        <f t="shared" si="804"/>
        <v>0</v>
      </c>
      <c r="AL166" s="4">
        <v>0</v>
      </c>
      <c r="AM166" s="4"/>
      <c r="AN166" s="6">
        <f t="shared" si="805"/>
        <v>0</v>
      </c>
      <c r="AO166" s="12">
        <v>0</v>
      </c>
      <c r="AP166" s="4">
        <v>0</v>
      </c>
      <c r="AQ166" s="4">
        <f>AP166*1.193</f>
        <v>0</v>
      </c>
      <c r="AR166" s="6">
        <f t="shared" si="806"/>
        <v>0</v>
      </c>
      <c r="AS166" s="7">
        <f t="shared" si="807"/>
        <v>0</v>
      </c>
      <c r="AT166" s="156">
        <v>15</v>
      </c>
      <c r="AU166" s="4">
        <v>1.62</v>
      </c>
      <c r="AV166" s="4">
        <v>4.71</v>
      </c>
      <c r="AW166" s="4">
        <f t="shared" si="808"/>
        <v>24.3</v>
      </c>
      <c r="AX166" s="6">
        <f t="shared" si="809"/>
        <v>70.650000000000006</v>
      </c>
      <c r="AY166" s="165">
        <v>65</v>
      </c>
      <c r="AZ166" s="4">
        <v>1.1200000000000001</v>
      </c>
      <c r="BA166" s="4">
        <v>74.599999999999994</v>
      </c>
      <c r="BB166" s="4">
        <v>84.8</v>
      </c>
      <c r="BC166" s="4">
        <v>96.8</v>
      </c>
      <c r="BD166" s="4">
        <v>156.1</v>
      </c>
      <c r="BE166" s="4">
        <f t="shared" si="810"/>
        <v>2.4034999999999997</v>
      </c>
      <c r="BF166" s="4">
        <f t="shared" si="811"/>
        <v>72.800000000000011</v>
      </c>
      <c r="BG166" s="6">
        <f t="shared" si="812"/>
        <v>2.64385</v>
      </c>
      <c r="BH166" s="7">
        <f t="shared" si="813"/>
        <v>156.22749999999999</v>
      </c>
      <c r="BI166" s="27"/>
      <c r="BJ166" s="28"/>
      <c r="BK166" s="29"/>
      <c r="BL166" s="30"/>
      <c r="BM166" s="31"/>
      <c r="BN166" s="28"/>
      <c r="BO166" s="29"/>
      <c r="BP166" s="30"/>
      <c r="BQ166" s="31"/>
      <c r="BR166" s="28"/>
      <c r="BS166" s="29"/>
      <c r="BT166" s="30"/>
      <c r="BU166" s="31"/>
      <c r="BV166" s="28"/>
      <c r="BW166" s="29"/>
      <c r="BX166" s="30"/>
      <c r="BY166" s="31"/>
      <c r="BZ166" s="28"/>
      <c r="CA166" s="29"/>
      <c r="CB166" s="30"/>
      <c r="CD166" s="33">
        <f t="shared" si="814"/>
        <v>0</v>
      </c>
      <c r="CE166" s="17">
        <f t="shared" si="815"/>
        <v>0</v>
      </c>
      <c r="CF166" s="17">
        <f t="shared" si="816"/>
        <v>0</v>
      </c>
      <c r="CG166" s="17">
        <f t="shared" si="817"/>
        <v>0</v>
      </c>
      <c r="CH166" s="17">
        <f t="shared" si="818"/>
        <v>0</v>
      </c>
      <c r="CJ166" s="17">
        <f t="shared" si="819"/>
        <v>0</v>
      </c>
      <c r="CK166" s="17">
        <f t="shared" si="820"/>
        <v>0</v>
      </c>
      <c r="CL166" s="17">
        <f t="shared" si="821"/>
        <v>0</v>
      </c>
      <c r="CM166" s="17">
        <f t="shared" si="822"/>
        <v>0</v>
      </c>
      <c r="CN166" s="17">
        <f t="shared" si="823"/>
        <v>0</v>
      </c>
      <c r="CO166" s="17" t="e">
        <f>#REF!+AG166+AX166+AN166+BH166+#REF!+DP166</f>
        <v>#REF!</v>
      </c>
      <c r="CP166" s="17" t="e">
        <f>CO166*1.259</f>
        <v>#REF!</v>
      </c>
      <c r="CQ166" s="17">
        <f t="shared" si="684"/>
        <v>622.31149999999991</v>
      </c>
      <c r="CR166" s="17">
        <f t="shared" si="685"/>
        <v>645.38509999999997</v>
      </c>
      <c r="CS166" s="17">
        <f t="shared" si="686"/>
        <v>669.90079999999989</v>
      </c>
      <c r="CT166" s="17">
        <f t="shared" si="687"/>
        <v>698.74279999999987</v>
      </c>
      <c r="CU166" s="17">
        <f t="shared" si="688"/>
        <v>841.27034999999989</v>
      </c>
      <c r="CV166" s="17">
        <f t="shared" si="824"/>
        <v>991.85774264999986</v>
      </c>
      <c r="CW166" s="17">
        <f t="shared" si="690"/>
        <v>40.262</v>
      </c>
      <c r="CX166" s="17">
        <f t="shared" si="825"/>
        <v>55.054080000000006</v>
      </c>
      <c r="CY166" s="33"/>
      <c r="CZ166" s="33"/>
      <c r="DA166" s="17"/>
      <c r="DB166" s="17"/>
      <c r="DC166" s="17"/>
      <c r="DD166" s="15">
        <f t="shared" si="826"/>
        <v>100.04912791666665</v>
      </c>
      <c r="DE166" s="15">
        <f t="shared" si="827"/>
        <v>97.220294868421036</v>
      </c>
      <c r="DF166" s="15">
        <f t="shared" si="828"/>
        <v>94.674345124999974</v>
      </c>
      <c r="DG166" s="15">
        <f t="shared" si="829"/>
        <v>92.370866785714284</v>
      </c>
      <c r="DH166" s="15">
        <f t="shared" si="830"/>
        <v>75.61829704545454</v>
      </c>
      <c r="DI166" s="15"/>
      <c r="DJ166" s="15"/>
      <c r="DK166" s="15"/>
      <c r="DL166" s="15"/>
      <c r="DM166" s="15"/>
      <c r="DO166" s="17"/>
      <c r="DP166" s="17">
        <v>1.5</v>
      </c>
      <c r="DQ166" s="32">
        <v>117.9</v>
      </c>
      <c r="DR166" s="32">
        <f t="shared" si="831"/>
        <v>150.07369187499998</v>
      </c>
      <c r="DS166" s="32">
        <f t="shared" si="832"/>
        <v>145.83044230263155</v>
      </c>
      <c r="DT166" s="32">
        <f t="shared" si="833"/>
        <v>142.01151768749997</v>
      </c>
      <c r="DU166" s="32">
        <f t="shared" si="834"/>
        <v>138.55630017857143</v>
      </c>
      <c r="DV166" s="32">
        <f t="shared" si="835"/>
        <v>113.42744556818181</v>
      </c>
      <c r="DW166" s="32">
        <v>238</v>
      </c>
      <c r="DX166" s="32">
        <f t="shared" si="836"/>
        <v>23811.692444166663</v>
      </c>
      <c r="DY166" s="32">
        <f t="shared" si="837"/>
        <v>23138.430178684208</v>
      </c>
      <c r="DZ166" s="32">
        <f t="shared" si="838"/>
        <v>22532.494139749993</v>
      </c>
      <c r="EA166" s="32">
        <f t="shared" si="839"/>
        <v>21984.266295000001</v>
      </c>
      <c r="EB166" s="32">
        <f t="shared" si="840"/>
        <v>17997.154696818179</v>
      </c>
      <c r="ED166" s="15">
        <f t="shared" si="841"/>
        <v>1800.8843024999996</v>
      </c>
      <c r="EE166" s="15">
        <f t="shared" si="842"/>
        <v>1847.1856024999997</v>
      </c>
      <c r="EF166" s="15">
        <f t="shared" si="843"/>
        <v>1893.4869024999994</v>
      </c>
      <c r="EG166" s="15">
        <f t="shared" si="844"/>
        <v>1939.7882024999999</v>
      </c>
      <c r="EH166" s="15">
        <f t="shared" si="845"/>
        <v>2495.4038025</v>
      </c>
      <c r="EI166" s="34"/>
      <c r="EJ166" s="35">
        <f t="shared" si="846"/>
        <v>17924.953637499999</v>
      </c>
      <c r="EK166" s="35">
        <f t="shared" si="847"/>
        <v>14349.55465</v>
      </c>
      <c r="EL166" s="35"/>
      <c r="EM166" s="35"/>
      <c r="EN166" s="15">
        <f t="shared" si="714"/>
        <v>74.83486111111111</v>
      </c>
      <c r="EO166" s="15">
        <f t="shared" si="723"/>
        <v>84.539386842105259</v>
      </c>
      <c r="EP166" s="15">
        <f t="shared" si="724"/>
        <v>82.325517499999989</v>
      </c>
      <c r="EQ166" s="15">
        <f t="shared" si="725"/>
        <v>75.314931250000001</v>
      </c>
      <c r="ER166" s="15">
        <f t="shared" si="715"/>
        <v>60.292246428571431</v>
      </c>
      <c r="ES166" s="15"/>
      <c r="ET166" s="15">
        <f t="shared" si="726"/>
        <v>1347.0274999999999</v>
      </c>
      <c r="EU166" s="15">
        <f t="shared" si="727"/>
        <v>1606.2483499999998</v>
      </c>
      <c r="EV166" s="15">
        <f t="shared" si="728"/>
        <v>1646.5103499999998</v>
      </c>
      <c r="EW166" s="15">
        <f t="shared" si="848"/>
        <v>1807.55835</v>
      </c>
      <c r="EX166" s="15">
        <f t="shared" si="849"/>
        <v>2532.2743500000001</v>
      </c>
      <c r="EY166" s="17">
        <f t="shared" si="718"/>
        <v>1347.0274999999999</v>
      </c>
      <c r="EZ166" s="17">
        <f t="shared" si="719"/>
        <v>1410.3631</v>
      </c>
      <c r="FA166" s="17">
        <f t="shared" si="720"/>
        <v>1475.1407999999999</v>
      </c>
      <c r="FB166" s="17">
        <f t="shared" si="721"/>
        <v>1665.0308</v>
      </c>
      <c r="FC166" s="17">
        <f t="shared" si="722"/>
        <v>2532.2743499999997</v>
      </c>
      <c r="FE166" s="17"/>
      <c r="FF166" s="17"/>
      <c r="FG166" s="17"/>
      <c r="FH166" s="17"/>
      <c r="FI166" s="17"/>
    </row>
    <row r="167" spans="1:165" ht="13.5" thickBot="1">
      <c r="A167" s="48">
        <v>3</v>
      </c>
      <c r="B167" s="19" t="s">
        <v>163</v>
      </c>
      <c r="C167" s="23">
        <v>18</v>
      </c>
      <c r="D167" s="24">
        <v>19</v>
      </c>
      <c r="E167" s="24">
        <v>20</v>
      </c>
      <c r="F167" s="24">
        <v>21</v>
      </c>
      <c r="G167" s="25">
        <v>33</v>
      </c>
      <c r="H167" s="26">
        <v>9.2100000000000009</v>
      </c>
      <c r="I167" s="26">
        <f t="shared" si="642"/>
        <v>10.131000000000002</v>
      </c>
      <c r="J167" s="4">
        <f t="shared" si="790"/>
        <v>182.35800000000003</v>
      </c>
      <c r="K167" s="4">
        <f t="shared" si="791"/>
        <v>192.48900000000003</v>
      </c>
      <c r="L167" s="4">
        <f t="shared" si="792"/>
        <v>202.62000000000003</v>
      </c>
      <c r="M167" s="4">
        <f t="shared" si="793"/>
        <v>212.75100000000003</v>
      </c>
      <c r="N167" s="6">
        <f t="shared" si="794"/>
        <v>334.32300000000009</v>
      </c>
      <c r="O167" s="154">
        <v>2.9000000000000001E-2</v>
      </c>
      <c r="P167" s="4">
        <v>1720.44</v>
      </c>
      <c r="Q167" s="4">
        <f t="shared" si="655"/>
        <v>1961.3016</v>
      </c>
      <c r="R167" s="4">
        <f t="shared" si="795"/>
        <v>898.06968000000006</v>
      </c>
      <c r="S167" s="4">
        <f t="shared" si="796"/>
        <v>947.96244000000002</v>
      </c>
      <c r="T167" s="4">
        <f t="shared" si="797"/>
        <v>997.85520000000008</v>
      </c>
      <c r="U167" s="4">
        <f t="shared" si="798"/>
        <v>1047.7479600000001</v>
      </c>
      <c r="V167" s="7">
        <f t="shared" si="799"/>
        <v>1646.46108</v>
      </c>
      <c r="W167" s="156">
        <v>8.1999999999999993</v>
      </c>
      <c r="X167" s="4">
        <v>4.91</v>
      </c>
      <c r="Y167" s="4">
        <f t="shared" si="800"/>
        <v>40.262</v>
      </c>
      <c r="Z167" s="156">
        <v>15</v>
      </c>
      <c r="AA167" s="4">
        <v>4.91</v>
      </c>
      <c r="AB167" s="157">
        <f t="shared" si="801"/>
        <v>73.650000000000006</v>
      </c>
      <c r="AC167" s="12">
        <v>9.1</v>
      </c>
      <c r="AD167" s="4">
        <v>44.08</v>
      </c>
      <c r="AE167" s="4" t="e">
        <f>#REF!*AC167</f>
        <v>#REF!</v>
      </c>
      <c r="AF167" s="6">
        <f t="shared" si="802"/>
        <v>50.691999999999993</v>
      </c>
      <c r="AG167" s="7">
        <f t="shared" si="803"/>
        <v>401.12799999999999</v>
      </c>
      <c r="AH167" s="156">
        <v>9.1</v>
      </c>
      <c r="AI167" s="4">
        <v>24.31</v>
      </c>
      <c r="AJ167" s="4">
        <v>45.16</v>
      </c>
      <c r="AK167" s="4">
        <f t="shared" si="804"/>
        <v>221.22099999999998</v>
      </c>
      <c r="AL167" s="4">
        <v>1.69</v>
      </c>
      <c r="AM167" s="4">
        <v>98.15</v>
      </c>
      <c r="AN167" s="6">
        <f t="shared" si="805"/>
        <v>410.95599999999996</v>
      </c>
      <c r="AO167" s="154">
        <v>0.13750000000000001</v>
      </c>
      <c r="AP167" s="4">
        <v>69</v>
      </c>
      <c r="AQ167" s="4">
        <v>134.55000000000001</v>
      </c>
      <c r="AR167" s="6">
        <f t="shared" si="806"/>
        <v>148.00500000000002</v>
      </c>
      <c r="AS167" s="7">
        <f t="shared" si="807"/>
        <v>18.500625000000003</v>
      </c>
      <c r="AT167" s="156">
        <v>15</v>
      </c>
      <c r="AU167" s="4">
        <v>1.62</v>
      </c>
      <c r="AV167" s="4">
        <v>4.71</v>
      </c>
      <c r="AW167" s="4">
        <f t="shared" si="808"/>
        <v>24.3</v>
      </c>
      <c r="AX167" s="6">
        <f t="shared" si="809"/>
        <v>70.650000000000006</v>
      </c>
      <c r="AY167" s="165">
        <v>65</v>
      </c>
      <c r="AZ167" s="4">
        <v>1.1200000000000001</v>
      </c>
      <c r="BA167" s="4">
        <v>74.599999999999994</v>
      </c>
      <c r="BB167" s="4">
        <v>84.8</v>
      </c>
      <c r="BC167" s="4">
        <v>96.8</v>
      </c>
      <c r="BD167" s="4">
        <v>156.1</v>
      </c>
      <c r="BE167" s="4">
        <f t="shared" si="810"/>
        <v>2.4034999999999997</v>
      </c>
      <c r="BF167" s="4">
        <f t="shared" si="811"/>
        <v>72.800000000000011</v>
      </c>
      <c r="BG167" s="6">
        <f t="shared" si="812"/>
        <v>2.64385</v>
      </c>
      <c r="BH167" s="7">
        <f t="shared" si="813"/>
        <v>156.22749999999999</v>
      </c>
      <c r="BI167" s="27"/>
      <c r="BJ167" s="28"/>
      <c r="BK167" s="29"/>
      <c r="BL167" s="30"/>
      <c r="BM167" s="31"/>
      <c r="BN167" s="28"/>
      <c r="BO167" s="29"/>
      <c r="BP167" s="30"/>
      <c r="BQ167" s="31"/>
      <c r="BR167" s="28"/>
      <c r="BS167" s="29"/>
      <c r="BT167" s="30"/>
      <c r="BU167" s="31"/>
      <c r="BV167" s="28"/>
      <c r="BW167" s="29"/>
      <c r="BX167" s="30"/>
      <c r="BY167" s="31"/>
      <c r="BZ167" s="28"/>
      <c r="CA167" s="29"/>
      <c r="CB167" s="30"/>
      <c r="CD167" s="33">
        <f t="shared" si="814"/>
        <v>92.503125000000011</v>
      </c>
      <c r="CE167" s="17">
        <f t="shared" si="815"/>
        <v>74.002500000000012</v>
      </c>
      <c r="CF167" s="17">
        <f t="shared" si="816"/>
        <v>55.501875000000013</v>
      </c>
      <c r="CG167" s="17">
        <f t="shared" si="817"/>
        <v>37.001250000000006</v>
      </c>
      <c r="CH167" s="17">
        <f t="shared" si="818"/>
        <v>18.500625000000003</v>
      </c>
      <c r="CJ167" s="17">
        <f t="shared" si="819"/>
        <v>1.0278125000000002</v>
      </c>
      <c r="CK167" s="17">
        <f t="shared" si="820"/>
        <v>0.97371710526315802</v>
      </c>
      <c r="CL167" s="17">
        <f t="shared" si="821"/>
        <v>0.92503125000000019</v>
      </c>
      <c r="CM167" s="17">
        <f t="shared" si="822"/>
        <v>0.88098214285714305</v>
      </c>
      <c r="CN167" s="17">
        <f t="shared" si="823"/>
        <v>0.56062500000000004</v>
      </c>
      <c r="CO167" s="17" t="e">
        <f>#REF!+AG167+AX167+AN167+BH167+#REF!+DP167</f>
        <v>#REF!</v>
      </c>
      <c r="CP167" s="17" t="e">
        <f>CO167*1.257</f>
        <v>#REF!</v>
      </c>
      <c r="CQ167" s="17">
        <f t="shared" si="684"/>
        <v>1131.1121249999999</v>
      </c>
      <c r="CR167" s="17">
        <f t="shared" si="685"/>
        <v>1154.1857249999998</v>
      </c>
      <c r="CS167" s="17">
        <f t="shared" si="686"/>
        <v>1178.701425</v>
      </c>
      <c r="CT167" s="17">
        <f t="shared" si="687"/>
        <v>1207.5434249999998</v>
      </c>
      <c r="CU167" s="17">
        <f t="shared" si="688"/>
        <v>1350.0709749999999</v>
      </c>
      <c r="CV167" s="17">
        <f t="shared" si="824"/>
        <v>1587.6834665999997</v>
      </c>
      <c r="CW167" s="17">
        <f t="shared" si="690"/>
        <v>40.262</v>
      </c>
      <c r="CX167" s="17">
        <f t="shared" si="825"/>
        <v>49.892760000000003</v>
      </c>
      <c r="CY167" s="33"/>
      <c r="CZ167" s="33"/>
      <c r="DA167" s="17"/>
      <c r="DB167" s="17"/>
      <c r="DC167" s="17"/>
      <c r="DD167" s="15">
        <f t="shared" si="826"/>
        <v>132.55583451388887</v>
      </c>
      <c r="DE167" s="15">
        <f t="shared" si="827"/>
        <v>128.01612217105261</v>
      </c>
      <c r="DF167" s="15">
        <f t="shared" si="828"/>
        <v>123.93038106249999</v>
      </c>
      <c r="DG167" s="15">
        <f t="shared" si="829"/>
        <v>120.23375815476189</v>
      </c>
      <c r="DH167" s="15">
        <f t="shared" si="830"/>
        <v>93.349227916666649</v>
      </c>
      <c r="DI167" s="15"/>
      <c r="DJ167" s="15"/>
      <c r="DK167" s="15"/>
      <c r="DL167" s="15"/>
      <c r="DM167" s="15"/>
      <c r="DO167" s="17"/>
      <c r="DP167" s="17">
        <v>15.7</v>
      </c>
      <c r="DQ167" s="32">
        <v>117.6</v>
      </c>
      <c r="DR167" s="32">
        <f t="shared" si="831"/>
        <v>2081.1266018680553</v>
      </c>
      <c r="DS167" s="32">
        <f t="shared" si="832"/>
        <v>2009.8531180855259</v>
      </c>
      <c r="DT167" s="32">
        <f t="shared" si="833"/>
        <v>1945.7069826812497</v>
      </c>
      <c r="DU167" s="32">
        <f t="shared" si="834"/>
        <v>1887.6700030297616</v>
      </c>
      <c r="DV167" s="32">
        <f t="shared" si="835"/>
        <v>1465.5828782916662</v>
      </c>
      <c r="DW167" s="32">
        <v>2101</v>
      </c>
      <c r="DX167" s="32">
        <f t="shared" si="836"/>
        <v>278499.80831368052</v>
      </c>
      <c r="DY167" s="32">
        <f t="shared" si="837"/>
        <v>268961.87268138153</v>
      </c>
      <c r="DZ167" s="32">
        <f t="shared" si="838"/>
        <v>260377.73061231247</v>
      </c>
      <c r="EA167" s="32">
        <f t="shared" si="839"/>
        <v>252611.12588315472</v>
      </c>
      <c r="EB167" s="32">
        <f t="shared" si="840"/>
        <v>196126.72785291664</v>
      </c>
      <c r="ED167" s="15">
        <f t="shared" si="841"/>
        <v>2386.0050212499996</v>
      </c>
      <c r="EE167" s="15">
        <f t="shared" si="842"/>
        <v>2432.3063212499997</v>
      </c>
      <c r="EF167" s="15">
        <f t="shared" si="843"/>
        <v>2478.6076212499997</v>
      </c>
      <c r="EG167" s="15">
        <f t="shared" si="844"/>
        <v>2524.9089212499998</v>
      </c>
      <c r="EH167" s="15">
        <f t="shared" si="845"/>
        <v>3080.5245212499995</v>
      </c>
      <c r="EI167" s="34"/>
      <c r="EJ167" s="35">
        <f t="shared" si="846"/>
        <v>202777.92526979165</v>
      </c>
      <c r="EK167" s="35">
        <f t="shared" si="847"/>
        <v>152126.1552970238</v>
      </c>
      <c r="EL167" s="35"/>
      <c r="EM167" s="35"/>
      <c r="EN167" s="15">
        <f t="shared" si="714"/>
        <v>103.1015625</v>
      </c>
      <c r="EO167" s="15">
        <f t="shared" si="723"/>
        <v>111.31836710526315</v>
      </c>
      <c r="EP167" s="15">
        <f t="shared" si="724"/>
        <v>107.76554874999999</v>
      </c>
      <c r="EQ167" s="15">
        <f t="shared" si="725"/>
        <v>96.514957291666661</v>
      </c>
      <c r="ER167" s="15">
        <f t="shared" si="715"/>
        <v>72.406547023809523</v>
      </c>
      <c r="ES167" s="15"/>
      <c r="ET167" s="15">
        <f t="shared" si="726"/>
        <v>1855.828125</v>
      </c>
      <c r="EU167" s="15">
        <f t="shared" si="727"/>
        <v>2115.0489749999997</v>
      </c>
      <c r="EV167" s="15">
        <f t="shared" si="728"/>
        <v>2155.3109749999999</v>
      </c>
      <c r="EW167" s="15">
        <f t="shared" si="848"/>
        <v>2316.3589750000001</v>
      </c>
      <c r="EX167" s="15">
        <f t="shared" si="849"/>
        <v>3041.074975</v>
      </c>
      <c r="EY167" s="17">
        <f t="shared" si="718"/>
        <v>1855.828125</v>
      </c>
      <c r="EZ167" s="17">
        <f t="shared" si="719"/>
        <v>1919.1637249999999</v>
      </c>
      <c r="FA167" s="17">
        <f t="shared" si="720"/>
        <v>1983.941425</v>
      </c>
      <c r="FB167" s="17">
        <f t="shared" si="721"/>
        <v>2173.8314249999999</v>
      </c>
      <c r="FC167" s="17">
        <f t="shared" si="722"/>
        <v>3041.0749749999995</v>
      </c>
      <c r="FE167" s="17"/>
      <c r="FF167" s="17"/>
      <c r="FG167" s="17"/>
      <c r="FH167" s="17"/>
      <c r="FI167" s="17"/>
    </row>
    <row r="168" spans="1:165" ht="13.5" thickBot="1">
      <c r="A168" s="48">
        <v>4</v>
      </c>
      <c r="B168" s="19" t="s">
        <v>164</v>
      </c>
      <c r="C168" s="23">
        <v>18</v>
      </c>
      <c r="D168" s="24">
        <v>19</v>
      </c>
      <c r="E168" s="24">
        <v>20</v>
      </c>
      <c r="F168" s="24">
        <v>21</v>
      </c>
      <c r="G168" s="25">
        <v>33</v>
      </c>
      <c r="H168" s="26"/>
      <c r="I168" s="26">
        <f t="shared" si="642"/>
        <v>0</v>
      </c>
      <c r="J168" s="4">
        <f t="shared" si="790"/>
        <v>0</v>
      </c>
      <c r="K168" s="4">
        <f t="shared" si="791"/>
        <v>0</v>
      </c>
      <c r="L168" s="4">
        <f t="shared" si="792"/>
        <v>0</v>
      </c>
      <c r="M168" s="4">
        <f t="shared" si="793"/>
        <v>0</v>
      </c>
      <c r="N168" s="6">
        <f t="shared" si="794"/>
        <v>0</v>
      </c>
      <c r="O168" s="154">
        <v>3.2000000000000001E-2</v>
      </c>
      <c r="P168" s="4">
        <v>1720.44</v>
      </c>
      <c r="Q168" s="4">
        <f t="shared" si="655"/>
        <v>1961.3016</v>
      </c>
      <c r="R168" s="4">
        <f t="shared" si="795"/>
        <v>990.9734400000001</v>
      </c>
      <c r="S168" s="4">
        <f t="shared" si="796"/>
        <v>1046.0275200000001</v>
      </c>
      <c r="T168" s="4">
        <f t="shared" si="797"/>
        <v>1101.0816000000002</v>
      </c>
      <c r="U168" s="4">
        <f t="shared" si="798"/>
        <v>1156.1356800000001</v>
      </c>
      <c r="V168" s="7">
        <f t="shared" si="799"/>
        <v>1816.7846400000003</v>
      </c>
      <c r="W168" s="156">
        <v>8.1999999999999993</v>
      </c>
      <c r="X168" s="4">
        <v>4.91</v>
      </c>
      <c r="Y168" s="4">
        <f t="shared" si="800"/>
        <v>40.262</v>
      </c>
      <c r="Z168" s="156">
        <v>15</v>
      </c>
      <c r="AA168" s="4">
        <v>4.91</v>
      </c>
      <c r="AB168" s="157">
        <f t="shared" si="801"/>
        <v>73.650000000000006</v>
      </c>
      <c r="AC168" s="12">
        <v>7.3</v>
      </c>
      <c r="AD168" s="4">
        <v>44.08</v>
      </c>
      <c r="AE168" s="4" t="e">
        <f>#REF!*AC168</f>
        <v>#REF!</v>
      </c>
      <c r="AF168" s="6">
        <f t="shared" si="802"/>
        <v>50.691999999999993</v>
      </c>
      <c r="AG168" s="7">
        <f t="shared" si="803"/>
        <v>321.78399999999999</v>
      </c>
      <c r="AH168" s="156"/>
      <c r="AI168" s="4">
        <v>0</v>
      </c>
      <c r="AJ168" s="4"/>
      <c r="AK168" s="4">
        <f t="shared" si="804"/>
        <v>0</v>
      </c>
      <c r="AL168" s="4">
        <v>0</v>
      </c>
      <c r="AM168" s="4"/>
      <c r="AN168" s="6">
        <f t="shared" si="805"/>
        <v>0</v>
      </c>
      <c r="AO168" s="12">
        <v>0</v>
      </c>
      <c r="AP168" s="4">
        <v>0</v>
      </c>
      <c r="AQ168" s="4">
        <f>AP168*1.193</f>
        <v>0</v>
      </c>
      <c r="AR168" s="6">
        <f t="shared" si="806"/>
        <v>0</v>
      </c>
      <c r="AS168" s="7">
        <f t="shared" si="807"/>
        <v>0</v>
      </c>
      <c r="AT168" s="156">
        <v>15</v>
      </c>
      <c r="AU168" s="4">
        <v>1.62</v>
      </c>
      <c r="AV168" s="4">
        <v>4.71</v>
      </c>
      <c r="AW168" s="4">
        <f t="shared" si="808"/>
        <v>24.3</v>
      </c>
      <c r="AX168" s="6">
        <f t="shared" si="809"/>
        <v>70.650000000000006</v>
      </c>
      <c r="AY168" s="165">
        <v>65</v>
      </c>
      <c r="AZ168" s="4">
        <v>1.1200000000000001</v>
      </c>
      <c r="BA168" s="4">
        <v>74.599999999999994</v>
      </c>
      <c r="BB168" s="4">
        <v>84.8</v>
      </c>
      <c r="BC168" s="4">
        <v>96.8</v>
      </c>
      <c r="BD168" s="4">
        <v>156.1</v>
      </c>
      <c r="BE168" s="4">
        <f t="shared" si="810"/>
        <v>2.4034999999999997</v>
      </c>
      <c r="BF168" s="4">
        <f t="shared" si="811"/>
        <v>72.800000000000011</v>
      </c>
      <c r="BG168" s="6">
        <f t="shared" si="812"/>
        <v>2.64385</v>
      </c>
      <c r="BH168" s="7">
        <f t="shared" si="813"/>
        <v>156.22749999999999</v>
      </c>
      <c r="BI168" s="27"/>
      <c r="BJ168" s="28"/>
      <c r="BK168" s="29"/>
      <c r="BL168" s="30"/>
      <c r="BM168" s="31"/>
      <c r="BN168" s="28"/>
      <c r="BO168" s="29"/>
      <c r="BP168" s="30"/>
      <c r="BQ168" s="31"/>
      <c r="BR168" s="28"/>
      <c r="BS168" s="29"/>
      <c r="BT168" s="30"/>
      <c r="BU168" s="31"/>
      <c r="BV168" s="28"/>
      <c r="BW168" s="29"/>
      <c r="BX168" s="30"/>
      <c r="BY168" s="31"/>
      <c r="BZ168" s="28"/>
      <c r="CA168" s="29"/>
      <c r="CB168" s="30"/>
      <c r="CD168" s="33">
        <f t="shared" si="814"/>
        <v>0</v>
      </c>
      <c r="CE168" s="17">
        <f t="shared" si="815"/>
        <v>0</v>
      </c>
      <c r="CF168" s="17">
        <f t="shared" si="816"/>
        <v>0</v>
      </c>
      <c r="CG168" s="17">
        <f t="shared" si="817"/>
        <v>0</v>
      </c>
      <c r="CH168" s="17">
        <f t="shared" si="818"/>
        <v>0</v>
      </c>
      <c r="CJ168" s="17">
        <f t="shared" si="819"/>
        <v>0</v>
      </c>
      <c r="CK168" s="17">
        <f t="shared" si="820"/>
        <v>0</v>
      </c>
      <c r="CL168" s="17">
        <f t="shared" si="821"/>
        <v>0</v>
      </c>
      <c r="CM168" s="17">
        <f t="shared" si="822"/>
        <v>0</v>
      </c>
      <c r="CN168" s="17">
        <f t="shared" si="823"/>
        <v>0</v>
      </c>
      <c r="CO168" s="17" t="e">
        <f>#REF!+AG168+AX168+AN168+BH168+#REF!+DP168</f>
        <v>#REF!</v>
      </c>
      <c r="CP168" s="17" t="e">
        <f>CO168*1.259</f>
        <v>#REF!</v>
      </c>
      <c r="CQ168" s="17">
        <f t="shared" si="684"/>
        <v>622.31149999999991</v>
      </c>
      <c r="CR168" s="17">
        <f t="shared" si="685"/>
        <v>645.38509999999997</v>
      </c>
      <c r="CS168" s="17">
        <f t="shared" si="686"/>
        <v>669.90079999999989</v>
      </c>
      <c r="CT168" s="17">
        <f t="shared" si="687"/>
        <v>698.74279999999987</v>
      </c>
      <c r="CU168" s="17">
        <f t="shared" si="688"/>
        <v>841.27034999999989</v>
      </c>
      <c r="CV168" s="17">
        <f t="shared" si="824"/>
        <v>999.42917579999983</v>
      </c>
      <c r="CW168" s="17">
        <f t="shared" si="690"/>
        <v>40.262</v>
      </c>
      <c r="CX168" s="17">
        <f t="shared" si="825"/>
        <v>55.054080000000006</v>
      </c>
      <c r="CY168" s="33"/>
      <c r="CZ168" s="33"/>
      <c r="DA168" s="17"/>
      <c r="DB168" s="17"/>
      <c r="DC168" s="17"/>
      <c r="DD168" s="15">
        <f t="shared" si="826"/>
        <v>100.04912791666665</v>
      </c>
      <c r="DE168" s="15">
        <f t="shared" si="827"/>
        <v>97.220294868421036</v>
      </c>
      <c r="DF168" s="15">
        <f t="shared" si="828"/>
        <v>94.674345124999974</v>
      </c>
      <c r="DG168" s="15">
        <f t="shared" si="829"/>
        <v>92.370866785714284</v>
      </c>
      <c r="DH168" s="15">
        <f t="shared" si="830"/>
        <v>75.61829704545454</v>
      </c>
      <c r="DI168" s="15"/>
      <c r="DJ168" s="15"/>
      <c r="DK168" s="15"/>
      <c r="DL168" s="15"/>
      <c r="DM168" s="15"/>
      <c r="DO168" s="17"/>
      <c r="DP168" s="17">
        <v>5</v>
      </c>
      <c r="DQ168" s="32">
        <v>118.8</v>
      </c>
      <c r="DR168" s="32">
        <f t="shared" si="831"/>
        <v>500.24563958333323</v>
      </c>
      <c r="DS168" s="32">
        <f t="shared" si="832"/>
        <v>486.10147434210518</v>
      </c>
      <c r="DT168" s="32">
        <f t="shared" si="833"/>
        <v>473.37172562499984</v>
      </c>
      <c r="DU168" s="32">
        <f t="shared" si="834"/>
        <v>461.85433392857141</v>
      </c>
      <c r="DV168" s="32">
        <f t="shared" si="835"/>
        <v>378.0914852272727</v>
      </c>
      <c r="DW168" s="32">
        <v>277</v>
      </c>
      <c r="DX168" s="32">
        <f t="shared" si="836"/>
        <v>27713.608432916662</v>
      </c>
      <c r="DY168" s="32">
        <f t="shared" si="837"/>
        <v>26930.021678552628</v>
      </c>
      <c r="DZ168" s="32">
        <f t="shared" si="838"/>
        <v>26224.793599624994</v>
      </c>
      <c r="EA168" s="32">
        <f t="shared" si="839"/>
        <v>25586.730099642857</v>
      </c>
      <c r="EB168" s="32">
        <f t="shared" si="840"/>
        <v>20946.268281590907</v>
      </c>
      <c r="ED168" s="15">
        <f t="shared" si="841"/>
        <v>1800.8843024999996</v>
      </c>
      <c r="EE168" s="15">
        <f t="shared" si="842"/>
        <v>1847.1856024999997</v>
      </c>
      <c r="EF168" s="15">
        <f t="shared" si="843"/>
        <v>1893.4869024999994</v>
      </c>
      <c r="EG168" s="15">
        <f t="shared" si="844"/>
        <v>1939.7882024999999</v>
      </c>
      <c r="EH168" s="15">
        <f t="shared" si="845"/>
        <v>2495.4038025</v>
      </c>
      <c r="EI168" s="34"/>
      <c r="EJ168" s="35">
        <f t="shared" si="846"/>
        <v>20862.235956249999</v>
      </c>
      <c r="EK168" s="35">
        <f t="shared" si="847"/>
        <v>16700.952260714286</v>
      </c>
      <c r="EL168" s="35"/>
      <c r="EM168" s="35"/>
      <c r="EN168" s="15">
        <f t="shared" si="714"/>
        <v>74.83486111111111</v>
      </c>
      <c r="EO168" s="15">
        <f t="shared" si="723"/>
        <v>84.539386842105259</v>
      </c>
      <c r="EP168" s="15">
        <f t="shared" si="724"/>
        <v>82.325517499999989</v>
      </c>
      <c r="EQ168" s="15">
        <f t="shared" si="725"/>
        <v>75.314931250000001</v>
      </c>
      <c r="ER168" s="15">
        <f t="shared" si="715"/>
        <v>60.292246428571431</v>
      </c>
      <c r="ES168" s="15"/>
      <c r="ET168" s="15">
        <f t="shared" si="726"/>
        <v>1347.0274999999999</v>
      </c>
      <c r="EU168" s="15">
        <f t="shared" si="727"/>
        <v>1606.2483499999998</v>
      </c>
      <c r="EV168" s="15">
        <f t="shared" si="728"/>
        <v>1646.5103499999998</v>
      </c>
      <c r="EW168" s="15">
        <f t="shared" si="848"/>
        <v>1807.55835</v>
      </c>
      <c r="EX168" s="15">
        <f t="shared" si="849"/>
        <v>2532.2743500000001</v>
      </c>
      <c r="EY168" s="17">
        <f t="shared" si="718"/>
        <v>1347.0274999999999</v>
      </c>
      <c r="EZ168" s="17">
        <f t="shared" si="719"/>
        <v>1410.3631</v>
      </c>
      <c r="FA168" s="17">
        <f t="shared" si="720"/>
        <v>1475.1407999999999</v>
      </c>
      <c r="FB168" s="17">
        <f t="shared" si="721"/>
        <v>1665.0308</v>
      </c>
      <c r="FC168" s="17">
        <f t="shared" si="722"/>
        <v>2532.2743499999997</v>
      </c>
      <c r="FE168" s="17"/>
      <c r="FF168" s="17"/>
      <c r="FG168" s="17"/>
      <c r="FH168" s="17"/>
      <c r="FI168" s="17"/>
    </row>
    <row r="169" spans="1:165" ht="13.5" thickBot="1">
      <c r="A169" s="48">
        <v>5</v>
      </c>
      <c r="B169" s="19" t="s">
        <v>165</v>
      </c>
      <c r="C169" s="23">
        <v>18</v>
      </c>
      <c r="D169" s="24">
        <v>19</v>
      </c>
      <c r="E169" s="24">
        <v>20</v>
      </c>
      <c r="F169" s="24">
        <v>21</v>
      </c>
      <c r="G169" s="25">
        <v>33</v>
      </c>
      <c r="H169" s="26"/>
      <c r="I169" s="26">
        <f t="shared" si="642"/>
        <v>0</v>
      </c>
      <c r="J169" s="4">
        <f t="shared" si="790"/>
        <v>0</v>
      </c>
      <c r="K169" s="4">
        <f t="shared" si="791"/>
        <v>0</v>
      </c>
      <c r="L169" s="4">
        <f t="shared" si="792"/>
        <v>0</v>
      </c>
      <c r="M169" s="4">
        <f t="shared" si="793"/>
        <v>0</v>
      </c>
      <c r="N169" s="6">
        <f t="shared" si="794"/>
        <v>0</v>
      </c>
      <c r="O169" s="12">
        <v>0</v>
      </c>
      <c r="P169" s="4">
        <f>O169*1</f>
        <v>0</v>
      </c>
      <c r="Q169" s="4">
        <f t="shared" si="655"/>
        <v>0</v>
      </c>
      <c r="R169" s="4">
        <f t="shared" si="795"/>
        <v>0</v>
      </c>
      <c r="S169" s="4">
        <f t="shared" si="796"/>
        <v>0</v>
      </c>
      <c r="T169" s="4">
        <f t="shared" si="797"/>
        <v>0</v>
      </c>
      <c r="U169" s="4">
        <f t="shared" si="798"/>
        <v>0</v>
      </c>
      <c r="V169" s="7">
        <f t="shared" si="799"/>
        <v>0</v>
      </c>
      <c r="W169" s="156">
        <v>8.1999999999999993</v>
      </c>
      <c r="X169" s="4">
        <v>4.91</v>
      </c>
      <c r="Y169" s="4">
        <f t="shared" si="800"/>
        <v>40.262</v>
      </c>
      <c r="Z169" s="156">
        <v>15</v>
      </c>
      <c r="AA169" s="4">
        <v>4.91</v>
      </c>
      <c r="AB169" s="157">
        <f t="shared" si="801"/>
        <v>73.650000000000006</v>
      </c>
      <c r="AC169" s="12">
        <v>7.3</v>
      </c>
      <c r="AD169" s="4">
        <v>44.08</v>
      </c>
      <c r="AE169" s="4" t="e">
        <f>#REF!*AC169</f>
        <v>#REF!</v>
      </c>
      <c r="AF169" s="6">
        <f t="shared" si="802"/>
        <v>50.691999999999993</v>
      </c>
      <c r="AG169" s="7">
        <f t="shared" si="803"/>
        <v>321.78399999999999</v>
      </c>
      <c r="AH169" s="156"/>
      <c r="AI169" s="4">
        <v>0</v>
      </c>
      <c r="AJ169" s="4"/>
      <c r="AK169" s="4">
        <f t="shared" si="804"/>
        <v>0</v>
      </c>
      <c r="AL169" s="4">
        <v>0</v>
      </c>
      <c r="AM169" s="4"/>
      <c r="AN169" s="6">
        <f t="shared" si="805"/>
        <v>0</v>
      </c>
      <c r="AO169" s="12">
        <v>0</v>
      </c>
      <c r="AP169" s="4">
        <v>0</v>
      </c>
      <c r="AQ169" s="4">
        <f>AP169*1.193</f>
        <v>0</v>
      </c>
      <c r="AR169" s="6">
        <f t="shared" si="806"/>
        <v>0</v>
      </c>
      <c r="AS169" s="7">
        <f t="shared" si="807"/>
        <v>0</v>
      </c>
      <c r="AT169" s="156">
        <v>15</v>
      </c>
      <c r="AU169" s="4">
        <v>1.62</v>
      </c>
      <c r="AV169" s="4">
        <v>4.71</v>
      </c>
      <c r="AW169" s="4">
        <f t="shared" si="808"/>
        <v>24.3</v>
      </c>
      <c r="AX169" s="6">
        <f t="shared" si="809"/>
        <v>70.650000000000006</v>
      </c>
      <c r="AY169" s="165">
        <v>65</v>
      </c>
      <c r="AZ169" s="4">
        <v>1.1200000000000001</v>
      </c>
      <c r="BA169" s="4">
        <v>74.599999999999994</v>
      </c>
      <c r="BB169" s="4">
        <v>84.8</v>
      </c>
      <c r="BC169" s="4">
        <v>96.8</v>
      </c>
      <c r="BD169" s="4">
        <v>156.1</v>
      </c>
      <c r="BE169" s="4">
        <f t="shared" si="810"/>
        <v>2.4034999999999997</v>
      </c>
      <c r="BF169" s="4">
        <f t="shared" si="811"/>
        <v>72.800000000000011</v>
      </c>
      <c r="BG169" s="6">
        <f t="shared" si="812"/>
        <v>2.64385</v>
      </c>
      <c r="BH169" s="7">
        <f t="shared" si="813"/>
        <v>156.22749999999999</v>
      </c>
      <c r="BI169" s="27"/>
      <c r="BJ169" s="28"/>
      <c r="BK169" s="29"/>
      <c r="BL169" s="30"/>
      <c r="BM169" s="31"/>
      <c r="BN169" s="28"/>
      <c r="BO169" s="29"/>
      <c r="BP169" s="30"/>
      <c r="BQ169" s="31"/>
      <c r="BR169" s="28"/>
      <c r="BS169" s="29"/>
      <c r="BT169" s="30"/>
      <c r="BU169" s="31"/>
      <c r="BV169" s="28"/>
      <c r="BW169" s="29"/>
      <c r="BX169" s="30"/>
      <c r="BY169" s="31"/>
      <c r="BZ169" s="28"/>
      <c r="CA169" s="29"/>
      <c r="CB169" s="30"/>
      <c r="CD169" s="33">
        <f t="shared" si="814"/>
        <v>0</v>
      </c>
      <c r="CE169" s="17">
        <f t="shared" si="815"/>
        <v>0</v>
      </c>
      <c r="CF169" s="17">
        <f t="shared" si="816"/>
        <v>0</v>
      </c>
      <c r="CG169" s="17">
        <f t="shared" si="817"/>
        <v>0</v>
      </c>
      <c r="CH169" s="17">
        <f t="shared" si="818"/>
        <v>0</v>
      </c>
      <c r="CJ169" s="17">
        <f t="shared" si="819"/>
        <v>0</v>
      </c>
      <c r="CK169" s="17">
        <f t="shared" si="820"/>
        <v>0</v>
      </c>
      <c r="CL169" s="17">
        <f t="shared" si="821"/>
        <v>0</v>
      </c>
      <c r="CM169" s="17">
        <f t="shared" si="822"/>
        <v>0</v>
      </c>
      <c r="CN169" s="17">
        <f t="shared" si="823"/>
        <v>0</v>
      </c>
      <c r="CO169" s="17" t="e">
        <f>#REF!+AG169+AX169+AN169+BH169+#REF!+DP169</f>
        <v>#REF!</v>
      </c>
      <c r="CP169" s="17" t="e">
        <f>CO169*1.257</f>
        <v>#REF!</v>
      </c>
      <c r="CQ169" s="17">
        <f t="shared" si="684"/>
        <v>622.31149999999991</v>
      </c>
      <c r="CR169" s="17">
        <f t="shared" si="685"/>
        <v>645.38509999999997</v>
      </c>
      <c r="CS169" s="17">
        <f t="shared" si="686"/>
        <v>669.90079999999989</v>
      </c>
      <c r="CT169" s="17">
        <f t="shared" si="687"/>
        <v>698.74279999999987</v>
      </c>
      <c r="CU169" s="17">
        <f t="shared" si="688"/>
        <v>841.27034999999989</v>
      </c>
      <c r="CV169" s="17">
        <f t="shared" si="824"/>
        <v>1008.68314965</v>
      </c>
      <c r="CW169" s="17">
        <f t="shared" si="690"/>
        <v>40.262</v>
      </c>
      <c r="CX169" s="17">
        <f t="shared" si="825"/>
        <v>0</v>
      </c>
      <c r="CY169" s="33"/>
      <c r="CZ169" s="33"/>
      <c r="DA169" s="17"/>
      <c r="DB169" s="17"/>
      <c r="DC169" s="17"/>
      <c r="DD169" s="15">
        <f t="shared" si="826"/>
        <v>100.04912791666665</v>
      </c>
      <c r="DE169" s="15">
        <f t="shared" si="827"/>
        <v>97.220294868421036</v>
      </c>
      <c r="DF169" s="15">
        <f t="shared" si="828"/>
        <v>94.674345124999974</v>
      </c>
      <c r="DG169" s="15">
        <f t="shared" si="829"/>
        <v>92.370866785714284</v>
      </c>
      <c r="DH169" s="15">
        <f t="shared" si="830"/>
        <v>75.61829704545454</v>
      </c>
      <c r="DI169" s="15"/>
      <c r="DJ169" s="15"/>
      <c r="DK169" s="15"/>
      <c r="DL169" s="15"/>
      <c r="DM169" s="15"/>
      <c r="DO169" s="17"/>
      <c r="DP169" s="17">
        <v>1.5</v>
      </c>
      <c r="DQ169" s="32">
        <v>119.9</v>
      </c>
      <c r="DR169" s="32">
        <f t="shared" si="831"/>
        <v>150.07369187499998</v>
      </c>
      <c r="DS169" s="32">
        <f t="shared" si="832"/>
        <v>145.83044230263155</v>
      </c>
      <c r="DT169" s="32">
        <f t="shared" si="833"/>
        <v>142.01151768749997</v>
      </c>
      <c r="DU169" s="32">
        <f t="shared" si="834"/>
        <v>138.55630017857143</v>
      </c>
      <c r="DV169" s="32">
        <f t="shared" si="835"/>
        <v>113.42744556818181</v>
      </c>
      <c r="DW169" s="32">
        <v>157</v>
      </c>
      <c r="DX169" s="32">
        <f t="shared" si="836"/>
        <v>15707.713082916664</v>
      </c>
      <c r="DY169" s="32">
        <f t="shared" si="837"/>
        <v>15263.586294342103</v>
      </c>
      <c r="DZ169" s="32">
        <f t="shared" si="838"/>
        <v>14863.872184624995</v>
      </c>
      <c r="EA169" s="32">
        <f t="shared" si="839"/>
        <v>14502.226085357142</v>
      </c>
      <c r="EB169" s="32">
        <f t="shared" si="840"/>
        <v>11872.072636136363</v>
      </c>
      <c r="ED169" s="15">
        <f t="shared" si="841"/>
        <v>1800.8843024999996</v>
      </c>
      <c r="EE169" s="15">
        <f t="shared" si="842"/>
        <v>1847.1856024999997</v>
      </c>
      <c r="EF169" s="15">
        <f t="shared" si="843"/>
        <v>1893.4869024999994</v>
      </c>
      <c r="EG169" s="15">
        <f t="shared" si="844"/>
        <v>1939.7882024999999</v>
      </c>
      <c r="EH169" s="15">
        <f t="shared" si="845"/>
        <v>2495.4038025</v>
      </c>
      <c r="EI169" s="34"/>
      <c r="EJ169" s="35">
        <f t="shared" si="846"/>
        <v>11824.44420625</v>
      </c>
      <c r="EK169" s="35">
        <f t="shared" si="847"/>
        <v>9465.8826892857142</v>
      </c>
      <c r="EL169" s="35"/>
      <c r="EM169" s="35"/>
      <c r="EN169" s="15">
        <f t="shared" si="714"/>
        <v>74.83486111111111</v>
      </c>
      <c r="EO169" s="15">
        <f t="shared" si="723"/>
        <v>84.539386842105259</v>
      </c>
      <c r="EP169" s="15">
        <f t="shared" si="724"/>
        <v>82.325517499999989</v>
      </c>
      <c r="EQ169" s="15">
        <f t="shared" si="725"/>
        <v>75.314931250000001</v>
      </c>
      <c r="ER169" s="15">
        <f t="shared" si="715"/>
        <v>60.292246428571431</v>
      </c>
      <c r="ES169" s="15"/>
      <c r="ET169" s="15">
        <f t="shared" si="726"/>
        <v>1347.0274999999999</v>
      </c>
      <c r="EU169" s="15">
        <f t="shared" si="727"/>
        <v>1606.2483499999998</v>
      </c>
      <c r="EV169" s="15">
        <f t="shared" si="728"/>
        <v>1646.5103499999998</v>
      </c>
      <c r="EW169" s="15">
        <f t="shared" si="848"/>
        <v>1807.55835</v>
      </c>
      <c r="EX169" s="15">
        <f t="shared" si="849"/>
        <v>2532.2743500000001</v>
      </c>
      <c r="EY169" s="17">
        <f t="shared" si="718"/>
        <v>1347.0274999999999</v>
      </c>
      <c r="EZ169" s="17">
        <f t="shared" si="719"/>
        <v>1410.3631</v>
      </c>
      <c r="FA169" s="17">
        <f t="shared" si="720"/>
        <v>1475.1407999999999</v>
      </c>
      <c r="FB169" s="17">
        <f t="shared" si="721"/>
        <v>1665.0308</v>
      </c>
      <c r="FC169" s="17">
        <f t="shared" si="722"/>
        <v>2532.2743499999997</v>
      </c>
      <c r="FE169" s="17"/>
      <c r="FF169" s="17"/>
      <c r="FG169" s="17"/>
      <c r="FH169" s="17"/>
      <c r="FI169" s="17"/>
    </row>
    <row r="170" spans="1:165" ht="13.5" thickBot="1">
      <c r="A170" s="48">
        <v>6</v>
      </c>
      <c r="B170" s="19" t="s">
        <v>166</v>
      </c>
      <c r="C170" s="23">
        <v>18</v>
      </c>
      <c r="D170" s="24">
        <v>19</v>
      </c>
      <c r="E170" s="24">
        <v>20</v>
      </c>
      <c r="F170" s="24">
        <v>21</v>
      </c>
      <c r="G170" s="25">
        <v>33</v>
      </c>
      <c r="H170" s="26"/>
      <c r="I170" s="26">
        <f t="shared" si="642"/>
        <v>0</v>
      </c>
      <c r="J170" s="4">
        <f t="shared" si="790"/>
        <v>0</v>
      </c>
      <c r="K170" s="4">
        <f t="shared" si="791"/>
        <v>0</v>
      </c>
      <c r="L170" s="4">
        <f t="shared" si="792"/>
        <v>0</v>
      </c>
      <c r="M170" s="4">
        <f t="shared" si="793"/>
        <v>0</v>
      </c>
      <c r="N170" s="6">
        <f t="shared" si="794"/>
        <v>0</v>
      </c>
      <c r="O170" s="12">
        <v>0</v>
      </c>
      <c r="P170" s="4">
        <f>O170*1</f>
        <v>0</v>
      </c>
      <c r="Q170" s="4">
        <f t="shared" si="655"/>
        <v>0</v>
      </c>
      <c r="R170" s="4">
        <f t="shared" si="795"/>
        <v>0</v>
      </c>
      <c r="S170" s="4">
        <f t="shared" si="796"/>
        <v>0</v>
      </c>
      <c r="T170" s="4">
        <f t="shared" si="797"/>
        <v>0</v>
      </c>
      <c r="U170" s="4">
        <f t="shared" si="798"/>
        <v>0</v>
      </c>
      <c r="V170" s="7">
        <f t="shared" si="799"/>
        <v>0</v>
      </c>
      <c r="W170" s="156">
        <v>8.1999999999999993</v>
      </c>
      <c r="X170" s="4">
        <v>4.91</v>
      </c>
      <c r="Y170" s="4">
        <f t="shared" si="800"/>
        <v>40.262</v>
      </c>
      <c r="Z170" s="156">
        <v>15</v>
      </c>
      <c r="AA170" s="4">
        <v>4.91</v>
      </c>
      <c r="AB170" s="157">
        <f t="shared" si="801"/>
        <v>73.650000000000006</v>
      </c>
      <c r="AC170" s="12">
        <v>7.3</v>
      </c>
      <c r="AD170" s="4">
        <v>44.08</v>
      </c>
      <c r="AE170" s="4" t="e">
        <f>#REF!*AC170</f>
        <v>#REF!</v>
      </c>
      <c r="AF170" s="6">
        <f t="shared" si="802"/>
        <v>50.691999999999993</v>
      </c>
      <c r="AG170" s="7">
        <f t="shared" si="803"/>
        <v>321.78399999999999</v>
      </c>
      <c r="AH170" s="156"/>
      <c r="AI170" s="4">
        <v>0</v>
      </c>
      <c r="AJ170" s="4"/>
      <c r="AK170" s="4">
        <f t="shared" si="804"/>
        <v>0</v>
      </c>
      <c r="AL170" s="4">
        <v>0</v>
      </c>
      <c r="AM170" s="4"/>
      <c r="AN170" s="6">
        <f t="shared" si="805"/>
        <v>0</v>
      </c>
      <c r="AO170" s="154">
        <v>0.13750000000000001</v>
      </c>
      <c r="AP170" s="4">
        <v>0</v>
      </c>
      <c r="AQ170" s="4">
        <v>145.44999999999999</v>
      </c>
      <c r="AR170" s="6">
        <f t="shared" si="806"/>
        <v>159.995</v>
      </c>
      <c r="AS170" s="7">
        <f t="shared" si="807"/>
        <v>19.999375000000001</v>
      </c>
      <c r="AT170" s="156">
        <v>15</v>
      </c>
      <c r="AU170" s="4">
        <v>1.62</v>
      </c>
      <c r="AV170" s="4">
        <v>4.71</v>
      </c>
      <c r="AW170" s="4">
        <f t="shared" si="808"/>
        <v>24.3</v>
      </c>
      <c r="AX170" s="6">
        <f t="shared" si="809"/>
        <v>70.650000000000006</v>
      </c>
      <c r="AY170" s="165">
        <v>65</v>
      </c>
      <c r="AZ170" s="4">
        <v>1.1200000000000001</v>
      </c>
      <c r="BA170" s="4">
        <v>74.599999999999994</v>
      </c>
      <c r="BB170" s="4">
        <v>84.8</v>
      </c>
      <c r="BC170" s="4">
        <v>109.5</v>
      </c>
      <c r="BD170" s="4">
        <v>156.1</v>
      </c>
      <c r="BE170" s="4">
        <f t="shared" si="810"/>
        <v>2.4034999999999997</v>
      </c>
      <c r="BF170" s="4">
        <f t="shared" si="811"/>
        <v>72.800000000000011</v>
      </c>
      <c r="BG170" s="6">
        <f t="shared" si="812"/>
        <v>2.64385</v>
      </c>
      <c r="BH170" s="7">
        <f t="shared" si="813"/>
        <v>156.22749999999999</v>
      </c>
      <c r="BI170" s="27"/>
      <c r="BJ170" s="28"/>
      <c r="BK170" s="29"/>
      <c r="BL170" s="30"/>
      <c r="BM170" s="31"/>
      <c r="BN170" s="28"/>
      <c r="BO170" s="29"/>
      <c r="BP170" s="30"/>
      <c r="BQ170" s="31"/>
      <c r="BR170" s="28"/>
      <c r="BS170" s="29"/>
      <c r="BT170" s="30"/>
      <c r="BU170" s="31"/>
      <c r="BV170" s="28"/>
      <c r="BW170" s="29"/>
      <c r="BX170" s="30"/>
      <c r="BY170" s="31"/>
      <c r="BZ170" s="28"/>
      <c r="CA170" s="29"/>
      <c r="CB170" s="30"/>
      <c r="CD170" s="33">
        <f t="shared" si="814"/>
        <v>99.996875000000003</v>
      </c>
      <c r="CE170" s="17">
        <f t="shared" si="815"/>
        <v>79.997500000000002</v>
      </c>
      <c r="CF170" s="17">
        <f t="shared" si="816"/>
        <v>59.998125000000002</v>
      </c>
      <c r="CG170" s="17">
        <f t="shared" si="817"/>
        <v>39.998750000000001</v>
      </c>
      <c r="CH170" s="17">
        <f t="shared" si="818"/>
        <v>19.999375000000001</v>
      </c>
      <c r="CJ170" s="17">
        <f t="shared" si="819"/>
        <v>1.1110763888888888</v>
      </c>
      <c r="CK170" s="17">
        <f t="shared" si="820"/>
        <v>1.0525986842105264</v>
      </c>
      <c r="CL170" s="17">
        <f t="shared" si="821"/>
        <v>0.99996875000000007</v>
      </c>
      <c r="CM170" s="17">
        <f t="shared" si="822"/>
        <v>0.95235119047619055</v>
      </c>
      <c r="CN170" s="17">
        <f t="shared" si="823"/>
        <v>0.6060416666666667</v>
      </c>
      <c r="CO170" s="17" t="e">
        <f>#REF!+AG170+AX170+AN170+BH170+#REF!+DP170</f>
        <v>#REF!</v>
      </c>
      <c r="CP170" s="17" t="e">
        <f>CO170*1.258</f>
        <v>#REF!</v>
      </c>
      <c r="CQ170" s="17">
        <f t="shared" si="684"/>
        <v>642.3108749999999</v>
      </c>
      <c r="CR170" s="17">
        <f t="shared" si="685"/>
        <v>665.38447499999984</v>
      </c>
      <c r="CS170" s="17">
        <f t="shared" si="686"/>
        <v>689.90017499999988</v>
      </c>
      <c r="CT170" s="17">
        <f t="shared" si="687"/>
        <v>749.26662499999998</v>
      </c>
      <c r="CU170" s="17">
        <f t="shared" si="688"/>
        <v>861.26972499999988</v>
      </c>
      <c r="CV170" s="17">
        <f t="shared" si="824"/>
        <v>1029.217321375</v>
      </c>
      <c r="CW170" s="17">
        <f t="shared" si="690"/>
        <v>40.262</v>
      </c>
      <c r="CX170" s="17">
        <f t="shared" si="825"/>
        <v>0</v>
      </c>
      <c r="CY170" s="33"/>
      <c r="CZ170" s="33"/>
      <c r="DA170" s="17"/>
      <c r="DB170" s="17"/>
      <c r="DC170" s="17"/>
      <c r="DD170" s="15">
        <f t="shared" si="826"/>
        <v>101.32686576388888</v>
      </c>
      <c r="DE170" s="15">
        <f t="shared" si="827"/>
        <v>98.430783355263145</v>
      </c>
      <c r="DF170" s="15">
        <f t="shared" si="828"/>
        <v>95.824309187499992</v>
      </c>
      <c r="DG170" s="15">
        <f t="shared" si="829"/>
        <v>93.466070654761893</v>
      </c>
      <c r="DH170" s="15">
        <f t="shared" si="830"/>
        <v>76.315244962121199</v>
      </c>
      <c r="DI170" s="15"/>
      <c r="DJ170" s="15"/>
      <c r="DK170" s="15"/>
      <c r="DL170" s="15"/>
      <c r="DM170" s="15"/>
      <c r="DO170" s="17"/>
      <c r="DP170" s="17">
        <v>2</v>
      </c>
      <c r="DQ170" s="32">
        <v>119.5</v>
      </c>
      <c r="DR170" s="32">
        <f t="shared" si="831"/>
        <v>202.65373152777775</v>
      </c>
      <c r="DS170" s="32">
        <f t="shared" si="832"/>
        <v>196.86156671052629</v>
      </c>
      <c r="DT170" s="32">
        <f t="shared" si="833"/>
        <v>191.64861837499998</v>
      </c>
      <c r="DU170" s="32">
        <f t="shared" si="834"/>
        <v>186.93214130952379</v>
      </c>
      <c r="DV170" s="32">
        <f t="shared" si="835"/>
        <v>152.6304899242424</v>
      </c>
      <c r="DW170" s="32">
        <v>191</v>
      </c>
      <c r="DX170" s="32">
        <f t="shared" si="836"/>
        <v>19353.431360902774</v>
      </c>
      <c r="DY170" s="32">
        <f t="shared" si="837"/>
        <v>18800.279620855261</v>
      </c>
      <c r="DZ170" s="32">
        <f t="shared" si="838"/>
        <v>18302.443054812498</v>
      </c>
      <c r="EA170" s="32">
        <f t="shared" si="839"/>
        <v>17852.019495059521</v>
      </c>
      <c r="EB170" s="32">
        <f t="shared" si="840"/>
        <v>14576.211787765149</v>
      </c>
      <c r="ED170" s="15">
        <f t="shared" si="841"/>
        <v>1823.8835837499998</v>
      </c>
      <c r="EE170" s="15">
        <f t="shared" si="842"/>
        <v>1870.1848837499997</v>
      </c>
      <c r="EF170" s="15">
        <f t="shared" si="843"/>
        <v>1916.4861837499998</v>
      </c>
      <c r="EG170" s="15">
        <f t="shared" si="844"/>
        <v>1962.7874837499999</v>
      </c>
      <c r="EH170" s="15">
        <f t="shared" si="845"/>
        <v>2518.4030837499995</v>
      </c>
      <c r="EI170" s="34"/>
      <c r="EJ170" s="35">
        <f t="shared" si="846"/>
        <v>14544.313561458333</v>
      </c>
      <c r="EK170" s="35">
        <f t="shared" si="847"/>
        <v>11606.768606547619</v>
      </c>
      <c r="EL170" s="35"/>
      <c r="EM170" s="35"/>
      <c r="EN170" s="15">
        <f t="shared" si="714"/>
        <v>75.945937499999985</v>
      </c>
      <c r="EO170" s="15">
        <f t="shared" si="723"/>
        <v>85.591985526315781</v>
      </c>
      <c r="EP170" s="15">
        <f t="shared" si="724"/>
        <v>83.325486249999997</v>
      </c>
      <c r="EQ170" s="15">
        <f t="shared" si="725"/>
        <v>76.148238541666672</v>
      </c>
      <c r="ER170" s="15">
        <f t="shared" si="715"/>
        <v>60.768422023809521</v>
      </c>
      <c r="ES170" s="15"/>
      <c r="ET170" s="15">
        <f t="shared" si="726"/>
        <v>1367.0268749999998</v>
      </c>
      <c r="EU170" s="15">
        <f t="shared" si="727"/>
        <v>1626.2477249999999</v>
      </c>
      <c r="EV170" s="15">
        <f t="shared" si="728"/>
        <v>1666.5097249999999</v>
      </c>
      <c r="EW170" s="15">
        <f t="shared" si="848"/>
        <v>1827.5577250000001</v>
      </c>
      <c r="EX170" s="15">
        <f t="shared" si="849"/>
        <v>2552.273725</v>
      </c>
      <c r="EY170" s="17">
        <f t="shared" si="718"/>
        <v>1367.0268749999998</v>
      </c>
      <c r="EZ170" s="17">
        <f t="shared" si="719"/>
        <v>1430.3624749999999</v>
      </c>
      <c r="FA170" s="17">
        <f t="shared" si="720"/>
        <v>1495.140175</v>
      </c>
      <c r="FB170" s="17">
        <f t="shared" si="721"/>
        <v>1715.554625</v>
      </c>
      <c r="FC170" s="17">
        <f t="shared" si="722"/>
        <v>2552.273725</v>
      </c>
      <c r="FE170" s="17"/>
      <c r="FF170" s="17"/>
      <c r="FG170" s="17"/>
      <c r="FH170" s="17"/>
      <c r="FI170" s="17"/>
    </row>
    <row r="171" spans="1:165" ht="13.5" thickBot="1">
      <c r="A171" s="48">
        <v>7</v>
      </c>
      <c r="B171" s="19" t="s">
        <v>167</v>
      </c>
      <c r="C171" s="23">
        <v>18</v>
      </c>
      <c r="D171" s="24">
        <v>19</v>
      </c>
      <c r="E171" s="24">
        <v>20</v>
      </c>
      <c r="F171" s="24">
        <v>21</v>
      </c>
      <c r="G171" s="25">
        <v>33</v>
      </c>
      <c r="H171" s="26"/>
      <c r="I171" s="26">
        <f t="shared" si="642"/>
        <v>0</v>
      </c>
      <c r="J171" s="4">
        <f t="shared" si="790"/>
        <v>0</v>
      </c>
      <c r="K171" s="4">
        <f t="shared" si="791"/>
        <v>0</v>
      </c>
      <c r="L171" s="4">
        <f t="shared" si="792"/>
        <v>0</v>
      </c>
      <c r="M171" s="4">
        <f t="shared" si="793"/>
        <v>0</v>
      </c>
      <c r="N171" s="6">
        <f t="shared" si="794"/>
        <v>0</v>
      </c>
      <c r="O171" s="154">
        <v>3.2000000000000001E-2</v>
      </c>
      <c r="P171" s="4">
        <v>1720.44</v>
      </c>
      <c r="Q171" s="4">
        <f t="shared" si="655"/>
        <v>1961.3016</v>
      </c>
      <c r="R171" s="4">
        <f t="shared" si="795"/>
        <v>990.9734400000001</v>
      </c>
      <c r="S171" s="4">
        <f t="shared" si="796"/>
        <v>1046.0275200000001</v>
      </c>
      <c r="T171" s="4">
        <f t="shared" si="797"/>
        <v>1101.0816000000002</v>
      </c>
      <c r="U171" s="4">
        <f t="shared" si="798"/>
        <v>1156.1356800000001</v>
      </c>
      <c r="V171" s="7">
        <f t="shared" si="799"/>
        <v>1816.7846400000003</v>
      </c>
      <c r="W171" s="156">
        <v>8.1999999999999993</v>
      </c>
      <c r="X171" s="4">
        <v>4.91</v>
      </c>
      <c r="Y171" s="4">
        <f t="shared" si="800"/>
        <v>40.262</v>
      </c>
      <c r="Z171" s="156">
        <v>15</v>
      </c>
      <c r="AA171" s="4">
        <v>4.91</v>
      </c>
      <c r="AB171" s="157">
        <f t="shared" si="801"/>
        <v>73.650000000000006</v>
      </c>
      <c r="AC171" s="12">
        <v>7.3</v>
      </c>
      <c r="AD171" s="4">
        <v>44.08</v>
      </c>
      <c r="AE171" s="4" t="e">
        <f>#REF!*AC171</f>
        <v>#REF!</v>
      </c>
      <c r="AF171" s="6">
        <f t="shared" si="802"/>
        <v>50.691999999999993</v>
      </c>
      <c r="AG171" s="7">
        <f t="shared" si="803"/>
        <v>321.78399999999999</v>
      </c>
      <c r="AH171" s="156"/>
      <c r="AI171" s="4">
        <v>0</v>
      </c>
      <c r="AJ171" s="4"/>
      <c r="AK171" s="4">
        <f t="shared" si="804"/>
        <v>0</v>
      </c>
      <c r="AL171" s="4">
        <v>0</v>
      </c>
      <c r="AM171" s="4"/>
      <c r="AN171" s="6">
        <f t="shared" si="805"/>
        <v>0</v>
      </c>
      <c r="AO171" s="154">
        <v>0.13750000000000001</v>
      </c>
      <c r="AP171" s="4">
        <v>0</v>
      </c>
      <c r="AQ171" s="4">
        <v>134.55000000000001</v>
      </c>
      <c r="AR171" s="6">
        <f t="shared" si="806"/>
        <v>148.00500000000002</v>
      </c>
      <c r="AS171" s="7">
        <f t="shared" si="807"/>
        <v>18.500625000000003</v>
      </c>
      <c r="AT171" s="156">
        <v>15</v>
      </c>
      <c r="AU171" s="4">
        <v>1.62</v>
      </c>
      <c r="AV171" s="4">
        <v>4.71</v>
      </c>
      <c r="AW171" s="4">
        <f t="shared" si="808"/>
        <v>24.3</v>
      </c>
      <c r="AX171" s="6">
        <f t="shared" si="809"/>
        <v>70.650000000000006</v>
      </c>
      <c r="AY171" s="165">
        <v>65</v>
      </c>
      <c r="AZ171" s="4">
        <v>1.1200000000000001</v>
      </c>
      <c r="BA171" s="4">
        <v>74.599999999999994</v>
      </c>
      <c r="BB171" s="4">
        <v>84.8</v>
      </c>
      <c r="BC171" s="4">
        <v>96.8</v>
      </c>
      <c r="BD171" s="4">
        <v>156.1</v>
      </c>
      <c r="BE171" s="4">
        <f t="shared" si="810"/>
        <v>2.4034999999999997</v>
      </c>
      <c r="BF171" s="4">
        <f t="shared" si="811"/>
        <v>72.800000000000011</v>
      </c>
      <c r="BG171" s="6">
        <f t="shared" si="812"/>
        <v>2.64385</v>
      </c>
      <c r="BH171" s="7">
        <f t="shared" si="813"/>
        <v>156.22749999999999</v>
      </c>
      <c r="BI171" s="27"/>
      <c r="BJ171" s="28"/>
      <c r="BK171" s="29"/>
      <c r="BL171" s="30"/>
      <c r="BM171" s="31"/>
      <c r="BN171" s="28"/>
      <c r="BO171" s="29"/>
      <c r="BP171" s="30"/>
      <c r="BQ171" s="31"/>
      <c r="BR171" s="28"/>
      <c r="BS171" s="29"/>
      <c r="BT171" s="30"/>
      <c r="BU171" s="31"/>
      <c r="BV171" s="28"/>
      <c r="BW171" s="29"/>
      <c r="BX171" s="30"/>
      <c r="BY171" s="31"/>
      <c r="BZ171" s="28"/>
      <c r="CA171" s="29"/>
      <c r="CB171" s="30"/>
      <c r="CD171" s="33">
        <f t="shared" si="814"/>
        <v>92.503125000000011</v>
      </c>
      <c r="CE171" s="17">
        <f t="shared" si="815"/>
        <v>74.002500000000012</v>
      </c>
      <c r="CF171" s="17">
        <f t="shared" si="816"/>
        <v>55.501875000000013</v>
      </c>
      <c r="CG171" s="17">
        <f t="shared" si="817"/>
        <v>37.001250000000006</v>
      </c>
      <c r="CH171" s="17">
        <f t="shared" si="818"/>
        <v>18.500625000000003</v>
      </c>
      <c r="CJ171" s="17">
        <f t="shared" si="819"/>
        <v>1.0278125000000002</v>
      </c>
      <c r="CK171" s="17">
        <f t="shared" si="820"/>
        <v>0.97371710526315802</v>
      </c>
      <c r="CL171" s="17">
        <f t="shared" si="821"/>
        <v>0.92503125000000019</v>
      </c>
      <c r="CM171" s="17">
        <f t="shared" si="822"/>
        <v>0.88098214285714305</v>
      </c>
      <c r="CN171" s="17">
        <f t="shared" si="823"/>
        <v>0.56062500000000004</v>
      </c>
      <c r="CO171" s="17" t="e">
        <f>#REF!+AG171+AX171+AN171+BH171+#REF!+DP171</f>
        <v>#REF!</v>
      </c>
      <c r="CP171" s="17" t="e">
        <f>CO171*1.259</f>
        <v>#REF!</v>
      </c>
      <c r="CQ171" s="17">
        <f t="shared" si="684"/>
        <v>640.81212499999992</v>
      </c>
      <c r="CR171" s="17">
        <f t="shared" si="685"/>
        <v>663.88572499999987</v>
      </c>
      <c r="CS171" s="17">
        <f t="shared" si="686"/>
        <v>688.4014249999999</v>
      </c>
      <c r="CT171" s="17">
        <f t="shared" si="687"/>
        <v>717.24342499999989</v>
      </c>
      <c r="CU171" s="17">
        <f t="shared" si="688"/>
        <v>859.77097499999991</v>
      </c>
      <c r="CV171" s="17">
        <f t="shared" si="824"/>
        <v>1017.1090634249999</v>
      </c>
      <c r="CW171" s="17">
        <f t="shared" si="690"/>
        <v>40.262</v>
      </c>
      <c r="CX171" s="17">
        <f t="shared" si="825"/>
        <v>55.054080000000006</v>
      </c>
      <c r="CY171" s="33"/>
      <c r="CZ171" s="33"/>
      <c r="DA171" s="17"/>
      <c r="DB171" s="17"/>
      <c r="DC171" s="17"/>
      <c r="DD171" s="15">
        <f t="shared" si="826"/>
        <v>101.23111229166665</v>
      </c>
      <c r="DE171" s="15">
        <f t="shared" si="827"/>
        <v>98.340069539473674</v>
      </c>
      <c r="DF171" s="15">
        <f t="shared" si="828"/>
        <v>95.738131062499988</v>
      </c>
      <c r="DG171" s="15">
        <f t="shared" si="829"/>
        <v>93.383996249999996</v>
      </c>
      <c r="DH171" s="15">
        <f t="shared" si="830"/>
        <v>76.263015795454535</v>
      </c>
      <c r="DI171" s="15"/>
      <c r="DJ171" s="15"/>
      <c r="DK171" s="15"/>
      <c r="DL171" s="15"/>
      <c r="DM171" s="15"/>
      <c r="DO171" s="17"/>
      <c r="DP171" s="17">
        <v>1.5</v>
      </c>
      <c r="DQ171" s="32">
        <v>118.3</v>
      </c>
      <c r="DR171" s="32">
        <f t="shared" si="831"/>
        <v>151.84666843749997</v>
      </c>
      <c r="DS171" s="32">
        <f t="shared" si="832"/>
        <v>147.5101043092105</v>
      </c>
      <c r="DT171" s="32">
        <f t="shared" si="833"/>
        <v>143.60719659374999</v>
      </c>
      <c r="DU171" s="32">
        <f t="shared" si="834"/>
        <v>140.07599437499999</v>
      </c>
      <c r="DV171" s="32">
        <f t="shared" si="835"/>
        <v>114.39452369318181</v>
      </c>
      <c r="DW171" s="32">
        <v>171</v>
      </c>
      <c r="DX171" s="32">
        <f t="shared" si="836"/>
        <v>17310.520201874995</v>
      </c>
      <c r="DY171" s="32">
        <f t="shared" si="837"/>
        <v>16816.15189125</v>
      </c>
      <c r="DZ171" s="32">
        <f t="shared" si="838"/>
        <v>16371.220411687498</v>
      </c>
      <c r="EA171" s="32">
        <f t="shared" si="839"/>
        <v>15968.66335875</v>
      </c>
      <c r="EB171" s="32">
        <f t="shared" si="840"/>
        <v>13040.975701022726</v>
      </c>
      <c r="ED171" s="15">
        <f t="shared" si="841"/>
        <v>1822.1600212499998</v>
      </c>
      <c r="EE171" s="15">
        <f t="shared" si="842"/>
        <v>1868.4613212499999</v>
      </c>
      <c r="EF171" s="15">
        <f t="shared" si="843"/>
        <v>1914.7626212499997</v>
      </c>
      <c r="EG171" s="15">
        <f t="shared" si="844"/>
        <v>1961.06392125</v>
      </c>
      <c r="EH171" s="15">
        <f t="shared" si="845"/>
        <v>2516.6795212499997</v>
      </c>
      <c r="EI171" s="34"/>
      <c r="EJ171" s="35">
        <f t="shared" si="846"/>
        <v>13010.670196874999</v>
      </c>
      <c r="EK171" s="35">
        <f t="shared" si="847"/>
        <v>10385.298112500001</v>
      </c>
      <c r="EL171" s="35"/>
      <c r="EM171" s="35"/>
      <c r="EN171" s="15">
        <f t="shared" si="714"/>
        <v>75.862673611111106</v>
      </c>
      <c r="EO171" s="15">
        <f t="shared" si="723"/>
        <v>85.513103947368421</v>
      </c>
      <c r="EP171" s="15">
        <f t="shared" si="724"/>
        <v>83.250548749999993</v>
      </c>
      <c r="EQ171" s="15">
        <f t="shared" si="725"/>
        <v>76.085790624999987</v>
      </c>
      <c r="ER171" s="15">
        <f t="shared" si="715"/>
        <v>60.732737499999999</v>
      </c>
      <c r="ES171" s="15"/>
      <c r="ET171" s="15">
        <f t="shared" si="726"/>
        <v>1365.5281249999998</v>
      </c>
      <c r="EU171" s="15">
        <f t="shared" si="727"/>
        <v>1624.748975</v>
      </c>
      <c r="EV171" s="15">
        <f t="shared" si="728"/>
        <v>1665.0109749999999</v>
      </c>
      <c r="EW171" s="15">
        <f t="shared" si="848"/>
        <v>1826.0589749999997</v>
      </c>
      <c r="EX171" s="15">
        <f t="shared" si="849"/>
        <v>2550.7749749999998</v>
      </c>
      <c r="EY171" s="17">
        <f t="shared" si="718"/>
        <v>1365.5281249999998</v>
      </c>
      <c r="EZ171" s="17">
        <f t="shared" si="719"/>
        <v>1428.8637249999999</v>
      </c>
      <c r="FA171" s="17">
        <f t="shared" si="720"/>
        <v>1493.6414249999998</v>
      </c>
      <c r="FB171" s="17">
        <f t="shared" si="721"/>
        <v>1683.5314249999999</v>
      </c>
      <c r="FC171" s="17">
        <f t="shared" si="722"/>
        <v>2550.7749749999998</v>
      </c>
      <c r="FE171" s="17"/>
      <c r="FF171" s="17"/>
      <c r="FG171" s="17"/>
      <c r="FH171" s="17"/>
      <c r="FI171" s="17"/>
    </row>
    <row r="172" spans="1:165" ht="13.5" thickBot="1">
      <c r="A172" s="48">
        <v>8</v>
      </c>
      <c r="B172" s="19" t="s">
        <v>168</v>
      </c>
      <c r="C172" s="23">
        <v>18</v>
      </c>
      <c r="D172" s="24">
        <v>19</v>
      </c>
      <c r="E172" s="24">
        <v>20</v>
      </c>
      <c r="F172" s="24">
        <v>21</v>
      </c>
      <c r="G172" s="25">
        <v>33</v>
      </c>
      <c r="H172" s="26"/>
      <c r="I172" s="26">
        <f t="shared" si="642"/>
        <v>0</v>
      </c>
      <c r="J172" s="4">
        <f t="shared" si="790"/>
        <v>0</v>
      </c>
      <c r="K172" s="4">
        <f t="shared" si="791"/>
        <v>0</v>
      </c>
      <c r="L172" s="4">
        <f t="shared" si="792"/>
        <v>0</v>
      </c>
      <c r="M172" s="4">
        <f t="shared" si="793"/>
        <v>0</v>
      </c>
      <c r="N172" s="6">
        <f t="shared" si="794"/>
        <v>0</v>
      </c>
      <c r="O172" s="154">
        <v>3.2000000000000001E-2</v>
      </c>
      <c r="P172" s="4">
        <v>1720.44</v>
      </c>
      <c r="Q172" s="4">
        <f t="shared" si="655"/>
        <v>1961.3016</v>
      </c>
      <c r="R172" s="4">
        <f t="shared" si="795"/>
        <v>990.9734400000001</v>
      </c>
      <c r="S172" s="4">
        <f t="shared" si="796"/>
        <v>1046.0275200000001</v>
      </c>
      <c r="T172" s="4">
        <f t="shared" si="797"/>
        <v>1101.0816000000002</v>
      </c>
      <c r="U172" s="4">
        <f t="shared" si="798"/>
        <v>1156.1356800000001</v>
      </c>
      <c r="V172" s="7">
        <f t="shared" si="799"/>
        <v>1816.7846400000003</v>
      </c>
      <c r="W172" s="156">
        <v>8.1999999999999993</v>
      </c>
      <c r="X172" s="4">
        <v>4.91</v>
      </c>
      <c r="Y172" s="4">
        <f t="shared" si="800"/>
        <v>40.262</v>
      </c>
      <c r="Z172" s="156">
        <v>15</v>
      </c>
      <c r="AA172" s="4">
        <v>4.91</v>
      </c>
      <c r="AB172" s="157">
        <f t="shared" si="801"/>
        <v>73.650000000000006</v>
      </c>
      <c r="AC172" s="12">
        <v>7.3</v>
      </c>
      <c r="AD172" s="4">
        <v>44.08</v>
      </c>
      <c r="AE172" s="4" t="e">
        <f>#REF!*AC172</f>
        <v>#REF!</v>
      </c>
      <c r="AF172" s="6">
        <f t="shared" si="802"/>
        <v>50.691999999999993</v>
      </c>
      <c r="AG172" s="7">
        <f t="shared" si="803"/>
        <v>321.78399999999999</v>
      </c>
      <c r="AH172" s="156"/>
      <c r="AI172" s="4">
        <v>0</v>
      </c>
      <c r="AJ172" s="4"/>
      <c r="AK172" s="4">
        <f t="shared" si="804"/>
        <v>0</v>
      </c>
      <c r="AL172" s="4">
        <v>0</v>
      </c>
      <c r="AM172" s="4"/>
      <c r="AN172" s="6">
        <f t="shared" si="805"/>
        <v>0</v>
      </c>
      <c r="AO172" s="12">
        <v>0</v>
      </c>
      <c r="AP172" s="4">
        <v>0</v>
      </c>
      <c r="AQ172" s="4">
        <f>AP172*1.193</f>
        <v>0</v>
      </c>
      <c r="AR172" s="6">
        <f t="shared" si="806"/>
        <v>0</v>
      </c>
      <c r="AS172" s="7">
        <f t="shared" si="807"/>
        <v>0</v>
      </c>
      <c r="AT172" s="156">
        <v>15</v>
      </c>
      <c r="AU172" s="4">
        <v>1.62</v>
      </c>
      <c r="AV172" s="4">
        <v>4.71</v>
      </c>
      <c r="AW172" s="4">
        <f t="shared" si="808"/>
        <v>24.3</v>
      </c>
      <c r="AX172" s="6">
        <f t="shared" si="809"/>
        <v>70.650000000000006</v>
      </c>
      <c r="AY172" s="165">
        <v>65</v>
      </c>
      <c r="AZ172" s="4">
        <v>1.1200000000000001</v>
      </c>
      <c r="BA172" s="4">
        <v>74.599999999999994</v>
      </c>
      <c r="BB172" s="4">
        <v>84.8</v>
      </c>
      <c r="BC172" s="4">
        <v>96.8</v>
      </c>
      <c r="BD172" s="4">
        <v>156.1</v>
      </c>
      <c r="BE172" s="4">
        <f t="shared" si="810"/>
        <v>2.4034999999999997</v>
      </c>
      <c r="BF172" s="4">
        <f t="shared" si="811"/>
        <v>72.800000000000011</v>
      </c>
      <c r="BG172" s="6">
        <f t="shared" si="812"/>
        <v>2.64385</v>
      </c>
      <c r="BH172" s="7">
        <f t="shared" si="813"/>
        <v>156.22749999999999</v>
      </c>
      <c r="BI172" s="27"/>
      <c r="BJ172" s="28"/>
      <c r="BK172" s="29"/>
      <c r="BL172" s="30"/>
      <c r="BM172" s="31"/>
      <c r="BN172" s="28"/>
      <c r="BO172" s="29"/>
      <c r="BP172" s="30"/>
      <c r="BQ172" s="31"/>
      <c r="BR172" s="28"/>
      <c r="BS172" s="29"/>
      <c r="BT172" s="30"/>
      <c r="BU172" s="31"/>
      <c r="BV172" s="28"/>
      <c r="BW172" s="29"/>
      <c r="BX172" s="30"/>
      <c r="BY172" s="31"/>
      <c r="BZ172" s="28"/>
      <c r="CA172" s="29"/>
      <c r="CB172" s="30"/>
      <c r="CD172" s="33">
        <f t="shared" si="814"/>
        <v>0</v>
      </c>
      <c r="CE172" s="17">
        <f t="shared" si="815"/>
        <v>0</v>
      </c>
      <c r="CF172" s="17">
        <f t="shared" si="816"/>
        <v>0</v>
      </c>
      <c r="CG172" s="17">
        <f t="shared" si="817"/>
        <v>0</v>
      </c>
      <c r="CH172" s="17">
        <f t="shared" si="818"/>
        <v>0</v>
      </c>
      <c r="CJ172" s="17">
        <f t="shared" si="819"/>
        <v>0</v>
      </c>
      <c r="CK172" s="17">
        <f t="shared" si="820"/>
        <v>0</v>
      </c>
      <c r="CL172" s="17">
        <f t="shared" si="821"/>
        <v>0</v>
      </c>
      <c r="CM172" s="17">
        <f t="shared" si="822"/>
        <v>0</v>
      </c>
      <c r="CN172" s="17">
        <f t="shared" si="823"/>
        <v>0</v>
      </c>
      <c r="CO172" s="17" t="e">
        <f>#REF!+AG172+AX172+AN172+BH172+#REF!+DP172</f>
        <v>#REF!</v>
      </c>
      <c r="CP172" s="17" t="e">
        <f>CO172*1.258</f>
        <v>#REF!</v>
      </c>
      <c r="CQ172" s="17">
        <f t="shared" si="684"/>
        <v>622.31149999999991</v>
      </c>
      <c r="CR172" s="17">
        <f t="shared" si="685"/>
        <v>645.38509999999997</v>
      </c>
      <c r="CS172" s="17">
        <f t="shared" si="686"/>
        <v>669.90079999999989</v>
      </c>
      <c r="CT172" s="17">
        <f t="shared" si="687"/>
        <v>698.74279999999987</v>
      </c>
      <c r="CU172" s="17">
        <f t="shared" si="688"/>
        <v>841.27034999999989</v>
      </c>
      <c r="CV172" s="17">
        <f t="shared" si="824"/>
        <v>1001.9529868499999</v>
      </c>
      <c r="CW172" s="17">
        <f t="shared" si="690"/>
        <v>40.262</v>
      </c>
      <c r="CX172" s="17">
        <f t="shared" si="825"/>
        <v>55.054080000000006</v>
      </c>
      <c r="CY172" s="33"/>
      <c r="CZ172" s="33"/>
      <c r="DA172" s="17"/>
      <c r="DB172" s="17"/>
      <c r="DC172" s="17"/>
      <c r="DD172" s="15">
        <f t="shared" si="826"/>
        <v>100.04912791666665</v>
      </c>
      <c r="DE172" s="15">
        <f t="shared" si="827"/>
        <v>97.220294868421036</v>
      </c>
      <c r="DF172" s="15">
        <f t="shared" si="828"/>
        <v>94.674345124999974</v>
      </c>
      <c r="DG172" s="15">
        <f t="shared" si="829"/>
        <v>92.370866785714284</v>
      </c>
      <c r="DH172" s="15">
        <f t="shared" si="830"/>
        <v>75.61829704545454</v>
      </c>
      <c r="DI172" s="15"/>
      <c r="DJ172" s="15"/>
      <c r="DK172" s="15"/>
      <c r="DL172" s="15"/>
      <c r="DM172" s="15"/>
      <c r="DO172" s="17"/>
      <c r="DP172" s="17">
        <v>3.2</v>
      </c>
      <c r="DQ172" s="32">
        <v>119.1</v>
      </c>
      <c r="DR172" s="32">
        <f t="shared" si="831"/>
        <v>320.1572093333333</v>
      </c>
      <c r="DS172" s="32">
        <f t="shared" si="832"/>
        <v>311.10494357894731</v>
      </c>
      <c r="DT172" s="32">
        <f t="shared" si="833"/>
        <v>302.9579043999999</v>
      </c>
      <c r="DU172" s="32">
        <f t="shared" si="834"/>
        <v>295.5867737142857</v>
      </c>
      <c r="DV172" s="32">
        <f t="shared" si="835"/>
        <v>241.97855054545454</v>
      </c>
      <c r="DW172" s="32">
        <v>203</v>
      </c>
      <c r="DX172" s="32">
        <f t="shared" si="836"/>
        <v>20309.972967083329</v>
      </c>
      <c r="DY172" s="32">
        <f t="shared" si="837"/>
        <v>19735.719858289471</v>
      </c>
      <c r="DZ172" s="32">
        <f t="shared" si="838"/>
        <v>19218.892060374994</v>
      </c>
      <c r="EA172" s="32">
        <f t="shared" si="839"/>
        <v>18751.2859575</v>
      </c>
      <c r="EB172" s="32">
        <f t="shared" si="840"/>
        <v>15350.514300227271</v>
      </c>
      <c r="ED172" s="15">
        <f t="shared" si="841"/>
        <v>1800.8843024999996</v>
      </c>
      <c r="EE172" s="15">
        <f t="shared" si="842"/>
        <v>1847.1856024999997</v>
      </c>
      <c r="EF172" s="15">
        <f t="shared" si="843"/>
        <v>1893.4869024999994</v>
      </c>
      <c r="EG172" s="15">
        <f t="shared" si="844"/>
        <v>1939.7882024999999</v>
      </c>
      <c r="EH172" s="15">
        <f t="shared" si="845"/>
        <v>2495.4038025</v>
      </c>
      <c r="EI172" s="34"/>
      <c r="EJ172" s="35">
        <f t="shared" si="846"/>
        <v>15288.931043750001</v>
      </c>
      <c r="EK172" s="35">
        <f t="shared" si="847"/>
        <v>12239.326025</v>
      </c>
      <c r="EL172" s="35"/>
      <c r="EM172" s="35"/>
      <c r="EN172" s="15">
        <f t="shared" si="714"/>
        <v>74.83486111111111</v>
      </c>
      <c r="EO172" s="15">
        <f t="shared" si="723"/>
        <v>84.539386842105259</v>
      </c>
      <c r="EP172" s="15">
        <f t="shared" si="724"/>
        <v>82.325517499999989</v>
      </c>
      <c r="EQ172" s="15">
        <f t="shared" si="725"/>
        <v>75.314931250000001</v>
      </c>
      <c r="ER172" s="15">
        <f t="shared" si="715"/>
        <v>60.292246428571431</v>
      </c>
      <c r="ES172" s="15"/>
      <c r="ET172" s="15">
        <f t="shared" si="726"/>
        <v>1347.0274999999999</v>
      </c>
      <c r="EU172" s="15">
        <f t="shared" si="727"/>
        <v>1606.2483499999998</v>
      </c>
      <c r="EV172" s="15">
        <f t="shared" si="728"/>
        <v>1646.5103499999998</v>
      </c>
      <c r="EW172" s="15">
        <f t="shared" si="848"/>
        <v>1807.55835</v>
      </c>
      <c r="EX172" s="15">
        <f t="shared" si="849"/>
        <v>2532.2743500000001</v>
      </c>
      <c r="EY172" s="17">
        <f t="shared" si="718"/>
        <v>1347.0274999999999</v>
      </c>
      <c r="EZ172" s="17">
        <f t="shared" si="719"/>
        <v>1410.3631</v>
      </c>
      <c r="FA172" s="17">
        <f t="shared" si="720"/>
        <v>1475.1407999999999</v>
      </c>
      <c r="FB172" s="17">
        <f t="shared" si="721"/>
        <v>1665.0308</v>
      </c>
      <c r="FC172" s="17">
        <f t="shared" si="722"/>
        <v>2532.2743499999997</v>
      </c>
      <c r="FE172" s="17"/>
      <c r="FF172" s="17"/>
      <c r="FG172" s="17"/>
      <c r="FH172" s="17"/>
      <c r="FI172" s="17"/>
    </row>
    <row r="173" spans="1:165" ht="13.5" thickBot="1">
      <c r="A173" s="48">
        <v>9</v>
      </c>
      <c r="B173" s="19" t="s">
        <v>169</v>
      </c>
      <c r="C173" s="23">
        <v>18</v>
      </c>
      <c r="D173" s="24">
        <v>19</v>
      </c>
      <c r="E173" s="24">
        <v>20</v>
      </c>
      <c r="F173" s="24">
        <v>21</v>
      </c>
      <c r="G173" s="25">
        <v>33</v>
      </c>
      <c r="H173" s="26"/>
      <c r="I173" s="26">
        <f t="shared" si="642"/>
        <v>0</v>
      </c>
      <c r="J173" s="4">
        <f t="shared" si="790"/>
        <v>0</v>
      </c>
      <c r="K173" s="4">
        <f t="shared" si="791"/>
        <v>0</v>
      </c>
      <c r="L173" s="4">
        <f t="shared" si="792"/>
        <v>0</v>
      </c>
      <c r="M173" s="4">
        <f t="shared" si="793"/>
        <v>0</v>
      </c>
      <c r="N173" s="6">
        <f t="shared" si="794"/>
        <v>0</v>
      </c>
      <c r="O173" s="12">
        <v>0</v>
      </c>
      <c r="P173" s="4">
        <f>O173*1</f>
        <v>0</v>
      </c>
      <c r="Q173" s="4">
        <f t="shared" si="655"/>
        <v>0</v>
      </c>
      <c r="R173" s="4">
        <f t="shared" si="795"/>
        <v>0</v>
      </c>
      <c r="S173" s="4">
        <f t="shared" si="796"/>
        <v>0</v>
      </c>
      <c r="T173" s="4">
        <f t="shared" si="797"/>
        <v>0</v>
      </c>
      <c r="U173" s="4">
        <f t="shared" si="798"/>
        <v>0</v>
      </c>
      <c r="V173" s="7">
        <f t="shared" si="799"/>
        <v>0</v>
      </c>
      <c r="W173" s="156">
        <v>8.1999999999999993</v>
      </c>
      <c r="X173" s="4">
        <v>4.91</v>
      </c>
      <c r="Y173" s="4">
        <f t="shared" si="800"/>
        <v>40.262</v>
      </c>
      <c r="Z173" s="156">
        <v>15</v>
      </c>
      <c r="AA173" s="4">
        <v>4.91</v>
      </c>
      <c r="AB173" s="157">
        <f t="shared" si="801"/>
        <v>73.650000000000006</v>
      </c>
      <c r="AC173" s="12">
        <v>7.3</v>
      </c>
      <c r="AD173" s="4">
        <v>44.08</v>
      </c>
      <c r="AE173" s="4" t="e">
        <f>#REF!*AC173</f>
        <v>#REF!</v>
      </c>
      <c r="AF173" s="6">
        <f t="shared" si="802"/>
        <v>50.691999999999993</v>
      </c>
      <c r="AG173" s="7">
        <f t="shared" si="803"/>
        <v>321.78399999999999</v>
      </c>
      <c r="AH173" s="156"/>
      <c r="AI173" s="4">
        <v>0</v>
      </c>
      <c r="AJ173" s="4"/>
      <c r="AK173" s="4">
        <f t="shared" si="804"/>
        <v>0</v>
      </c>
      <c r="AL173" s="4">
        <v>0</v>
      </c>
      <c r="AM173" s="4"/>
      <c r="AN173" s="6">
        <f t="shared" si="805"/>
        <v>0</v>
      </c>
      <c r="AO173" s="12">
        <v>0</v>
      </c>
      <c r="AP173" s="4">
        <v>0</v>
      </c>
      <c r="AQ173" s="4">
        <f>AP173*1.193</f>
        <v>0</v>
      </c>
      <c r="AR173" s="6">
        <f t="shared" si="806"/>
        <v>0</v>
      </c>
      <c r="AS173" s="7">
        <f t="shared" si="807"/>
        <v>0</v>
      </c>
      <c r="AT173" s="156">
        <v>15</v>
      </c>
      <c r="AU173" s="4">
        <v>1.62</v>
      </c>
      <c r="AV173" s="4">
        <v>4.71</v>
      </c>
      <c r="AW173" s="4">
        <f t="shared" si="808"/>
        <v>24.3</v>
      </c>
      <c r="AX173" s="6">
        <f t="shared" si="809"/>
        <v>70.650000000000006</v>
      </c>
      <c r="AY173" s="165">
        <v>65</v>
      </c>
      <c r="AZ173" s="4">
        <v>1.1200000000000001</v>
      </c>
      <c r="BA173" s="4">
        <v>74.599999999999994</v>
      </c>
      <c r="BB173" s="4">
        <v>84.8</v>
      </c>
      <c r="BC173" s="4">
        <v>96.8</v>
      </c>
      <c r="BD173" s="4">
        <v>156.1</v>
      </c>
      <c r="BE173" s="4">
        <f t="shared" si="810"/>
        <v>2.4034999999999997</v>
      </c>
      <c r="BF173" s="4">
        <f t="shared" si="811"/>
        <v>72.800000000000011</v>
      </c>
      <c r="BG173" s="6">
        <f t="shared" si="812"/>
        <v>2.64385</v>
      </c>
      <c r="BH173" s="7">
        <f t="shared" si="813"/>
        <v>156.22749999999999</v>
      </c>
      <c r="BI173" s="27"/>
      <c r="BJ173" s="28"/>
      <c r="BK173" s="29"/>
      <c r="BL173" s="30"/>
      <c r="BM173" s="31"/>
      <c r="BN173" s="28"/>
      <c r="BO173" s="29"/>
      <c r="BP173" s="30"/>
      <c r="BQ173" s="31"/>
      <c r="BR173" s="28"/>
      <c r="BS173" s="29"/>
      <c r="BT173" s="30"/>
      <c r="BU173" s="31"/>
      <c r="BV173" s="28"/>
      <c r="BW173" s="29"/>
      <c r="BX173" s="30"/>
      <c r="BY173" s="31"/>
      <c r="BZ173" s="28"/>
      <c r="CA173" s="29"/>
      <c r="CB173" s="30"/>
      <c r="CD173" s="33">
        <f t="shared" si="814"/>
        <v>0</v>
      </c>
      <c r="CE173" s="17">
        <f t="shared" si="815"/>
        <v>0</v>
      </c>
      <c r="CF173" s="17">
        <f t="shared" si="816"/>
        <v>0</v>
      </c>
      <c r="CG173" s="17">
        <f t="shared" si="817"/>
        <v>0</v>
      </c>
      <c r="CH173" s="17">
        <f t="shared" si="818"/>
        <v>0</v>
      </c>
      <c r="CJ173" s="17">
        <f t="shared" si="819"/>
        <v>0</v>
      </c>
      <c r="CK173" s="17">
        <f t="shared" si="820"/>
        <v>0</v>
      </c>
      <c r="CL173" s="17">
        <f t="shared" si="821"/>
        <v>0</v>
      </c>
      <c r="CM173" s="17">
        <f t="shared" si="822"/>
        <v>0</v>
      </c>
      <c r="CN173" s="17">
        <f t="shared" si="823"/>
        <v>0</v>
      </c>
      <c r="CO173" s="17" t="e">
        <f>#REF!+AG173+AX173+AN173+BH173+#REF!+DP173</f>
        <v>#REF!</v>
      </c>
      <c r="CP173" s="17" t="e">
        <f>CO173*1.258</f>
        <v>#REF!</v>
      </c>
      <c r="CQ173" s="17">
        <f t="shared" si="684"/>
        <v>622.31149999999991</v>
      </c>
      <c r="CR173" s="17">
        <f t="shared" si="685"/>
        <v>645.38509999999997</v>
      </c>
      <c r="CS173" s="17">
        <f t="shared" si="686"/>
        <v>669.90079999999989</v>
      </c>
      <c r="CT173" s="17">
        <f t="shared" si="687"/>
        <v>698.74279999999987</v>
      </c>
      <c r="CU173" s="17">
        <f t="shared" si="688"/>
        <v>841.27034999999989</v>
      </c>
      <c r="CV173" s="17">
        <f t="shared" si="824"/>
        <v>1000.2704461499999</v>
      </c>
      <c r="CW173" s="17">
        <f t="shared" si="690"/>
        <v>40.262</v>
      </c>
      <c r="CX173" s="17">
        <f t="shared" si="825"/>
        <v>0</v>
      </c>
      <c r="CY173" s="33"/>
      <c r="CZ173" s="33"/>
      <c r="DA173" s="17"/>
      <c r="DB173" s="17"/>
      <c r="DC173" s="17"/>
      <c r="DD173" s="15">
        <f t="shared" si="826"/>
        <v>100.04912791666665</v>
      </c>
      <c r="DE173" s="15">
        <f t="shared" si="827"/>
        <v>97.220294868421036</v>
      </c>
      <c r="DF173" s="15">
        <f t="shared" si="828"/>
        <v>94.674345124999974</v>
      </c>
      <c r="DG173" s="15">
        <f t="shared" si="829"/>
        <v>92.370866785714284</v>
      </c>
      <c r="DH173" s="15">
        <f t="shared" si="830"/>
        <v>75.61829704545454</v>
      </c>
      <c r="DI173" s="15"/>
      <c r="DJ173" s="15"/>
      <c r="DK173" s="15"/>
      <c r="DL173" s="15"/>
      <c r="DM173" s="15"/>
      <c r="DO173" s="17"/>
      <c r="DP173" s="17">
        <v>3.2</v>
      </c>
      <c r="DQ173" s="32">
        <v>118.9</v>
      </c>
      <c r="DR173" s="32">
        <f t="shared" si="831"/>
        <v>320.1572093333333</v>
      </c>
      <c r="DS173" s="32">
        <f t="shared" si="832"/>
        <v>311.10494357894731</v>
      </c>
      <c r="DT173" s="32">
        <f t="shared" si="833"/>
        <v>302.9579043999999</v>
      </c>
      <c r="DU173" s="32">
        <f t="shared" si="834"/>
        <v>295.5867737142857</v>
      </c>
      <c r="DV173" s="32">
        <f t="shared" si="835"/>
        <v>241.97855054545454</v>
      </c>
      <c r="DW173" s="32">
        <v>398</v>
      </c>
      <c r="DX173" s="32">
        <f t="shared" si="836"/>
        <v>39819.552910833328</v>
      </c>
      <c r="DY173" s="32">
        <f t="shared" si="837"/>
        <v>38693.677357631575</v>
      </c>
      <c r="DZ173" s="32">
        <f t="shared" si="838"/>
        <v>37680.389359749992</v>
      </c>
      <c r="EA173" s="32">
        <f t="shared" si="839"/>
        <v>36763.604980714284</v>
      </c>
      <c r="EB173" s="32">
        <f t="shared" si="840"/>
        <v>30096.082224090907</v>
      </c>
      <c r="ED173" s="15">
        <f t="shared" si="841"/>
        <v>1800.8843024999996</v>
      </c>
      <c r="EE173" s="15">
        <f t="shared" si="842"/>
        <v>1847.1856024999997</v>
      </c>
      <c r="EF173" s="15">
        <f t="shared" si="843"/>
        <v>1893.4869024999994</v>
      </c>
      <c r="EG173" s="15">
        <f t="shared" si="844"/>
        <v>1939.7882024999999</v>
      </c>
      <c r="EH173" s="15">
        <f t="shared" si="845"/>
        <v>2495.4038025</v>
      </c>
      <c r="EI173" s="34"/>
      <c r="EJ173" s="35">
        <f t="shared" si="846"/>
        <v>29975.342637500002</v>
      </c>
      <c r="EK173" s="35">
        <f t="shared" si="847"/>
        <v>23996.314078571431</v>
      </c>
      <c r="EL173" s="35"/>
      <c r="EM173" s="35"/>
      <c r="EN173" s="15">
        <f t="shared" si="714"/>
        <v>74.83486111111111</v>
      </c>
      <c r="EO173" s="15">
        <f t="shared" si="723"/>
        <v>84.539386842105259</v>
      </c>
      <c r="EP173" s="15">
        <f t="shared" si="724"/>
        <v>82.325517499999989</v>
      </c>
      <c r="EQ173" s="15">
        <f t="shared" si="725"/>
        <v>75.314931250000001</v>
      </c>
      <c r="ER173" s="15">
        <f t="shared" si="715"/>
        <v>60.292246428571431</v>
      </c>
      <c r="ES173" s="15"/>
      <c r="ET173" s="15">
        <f t="shared" si="726"/>
        <v>1347.0274999999999</v>
      </c>
      <c r="EU173" s="15">
        <f t="shared" si="727"/>
        <v>1606.2483499999998</v>
      </c>
      <c r="EV173" s="15">
        <f t="shared" si="728"/>
        <v>1646.5103499999998</v>
      </c>
      <c r="EW173" s="15">
        <f t="shared" si="848"/>
        <v>1807.55835</v>
      </c>
      <c r="EX173" s="15">
        <f t="shared" si="849"/>
        <v>2532.2743500000001</v>
      </c>
      <c r="EY173" s="205">
        <f t="shared" si="718"/>
        <v>1347.0274999999999</v>
      </c>
      <c r="EZ173" s="17">
        <f t="shared" si="719"/>
        <v>1410.3631</v>
      </c>
      <c r="FA173" s="17">
        <f t="shared" si="720"/>
        <v>1475.1407999999999</v>
      </c>
      <c r="FB173" s="17">
        <f t="shared" si="721"/>
        <v>1665.0308</v>
      </c>
      <c r="FC173" s="17">
        <f t="shared" si="722"/>
        <v>2532.2743499999997</v>
      </c>
      <c r="FE173" s="17"/>
      <c r="FF173" s="17"/>
      <c r="FG173" s="17"/>
      <c r="FH173" s="17"/>
      <c r="FI173" s="17"/>
    </row>
    <row r="174" spans="1:165" ht="13.5" thickBot="1">
      <c r="A174" s="48">
        <v>10</v>
      </c>
      <c r="B174" s="19" t="s">
        <v>170</v>
      </c>
      <c r="C174" s="23">
        <v>18</v>
      </c>
      <c r="D174" s="24">
        <v>19</v>
      </c>
      <c r="E174" s="24">
        <v>20</v>
      </c>
      <c r="F174" s="24">
        <v>21</v>
      </c>
      <c r="G174" s="25">
        <v>33</v>
      </c>
      <c r="H174" s="26"/>
      <c r="I174" s="26">
        <f t="shared" si="642"/>
        <v>0</v>
      </c>
      <c r="J174" s="4">
        <f t="shared" si="790"/>
        <v>0</v>
      </c>
      <c r="K174" s="4">
        <f t="shared" si="791"/>
        <v>0</v>
      </c>
      <c r="L174" s="4">
        <f t="shared" si="792"/>
        <v>0</v>
      </c>
      <c r="M174" s="4">
        <f t="shared" si="793"/>
        <v>0</v>
      </c>
      <c r="N174" s="6">
        <f t="shared" si="794"/>
        <v>0</v>
      </c>
      <c r="O174" s="12">
        <v>0</v>
      </c>
      <c r="P174" s="4">
        <f>O174*1</f>
        <v>0</v>
      </c>
      <c r="Q174" s="4">
        <f t="shared" si="655"/>
        <v>0</v>
      </c>
      <c r="R174" s="4">
        <f t="shared" si="795"/>
        <v>0</v>
      </c>
      <c r="S174" s="4">
        <f t="shared" si="796"/>
        <v>0</v>
      </c>
      <c r="T174" s="4">
        <f t="shared" si="797"/>
        <v>0</v>
      </c>
      <c r="U174" s="4">
        <f t="shared" si="798"/>
        <v>0</v>
      </c>
      <c r="V174" s="7">
        <f t="shared" si="799"/>
        <v>0</v>
      </c>
      <c r="W174" s="156">
        <v>8.1999999999999993</v>
      </c>
      <c r="X174" s="4">
        <v>4.91</v>
      </c>
      <c r="Y174" s="4">
        <f t="shared" si="800"/>
        <v>40.262</v>
      </c>
      <c r="Z174" s="156">
        <v>15</v>
      </c>
      <c r="AA174" s="4">
        <v>4.91</v>
      </c>
      <c r="AB174" s="157">
        <f t="shared" si="801"/>
        <v>73.650000000000006</v>
      </c>
      <c r="AC174" s="12">
        <v>7.3</v>
      </c>
      <c r="AD174" s="4">
        <v>44.08</v>
      </c>
      <c r="AE174" s="4" t="e">
        <f>#REF!*AC174</f>
        <v>#REF!</v>
      </c>
      <c r="AF174" s="6">
        <f t="shared" si="802"/>
        <v>50.691999999999993</v>
      </c>
      <c r="AG174" s="7">
        <f t="shared" si="803"/>
        <v>321.78399999999999</v>
      </c>
      <c r="AH174" s="156"/>
      <c r="AI174" s="4">
        <v>0</v>
      </c>
      <c r="AJ174" s="4"/>
      <c r="AK174" s="4">
        <f t="shared" si="804"/>
        <v>0</v>
      </c>
      <c r="AL174" s="4">
        <v>0</v>
      </c>
      <c r="AM174" s="4"/>
      <c r="AN174" s="6">
        <f t="shared" si="805"/>
        <v>0</v>
      </c>
      <c r="AO174" s="12">
        <v>0</v>
      </c>
      <c r="AP174" s="4">
        <v>0</v>
      </c>
      <c r="AQ174" s="4">
        <f>AP174*1.193</f>
        <v>0</v>
      </c>
      <c r="AR174" s="6">
        <f t="shared" si="806"/>
        <v>0</v>
      </c>
      <c r="AS174" s="7">
        <f t="shared" si="807"/>
        <v>0</v>
      </c>
      <c r="AT174" s="156">
        <v>15</v>
      </c>
      <c r="AU174" s="4">
        <v>1.62</v>
      </c>
      <c r="AV174" s="4">
        <v>4.71</v>
      </c>
      <c r="AW174" s="4">
        <f t="shared" si="808"/>
        <v>24.3</v>
      </c>
      <c r="AX174" s="6">
        <f t="shared" si="809"/>
        <v>70.650000000000006</v>
      </c>
      <c r="AY174" s="165">
        <v>65</v>
      </c>
      <c r="AZ174" s="4">
        <v>1.1200000000000001</v>
      </c>
      <c r="BA174" s="4">
        <v>74.599999999999994</v>
      </c>
      <c r="BB174" s="4">
        <v>84.8</v>
      </c>
      <c r="BC174" s="4">
        <v>96.8</v>
      </c>
      <c r="BD174" s="4">
        <v>156.1</v>
      </c>
      <c r="BE174" s="4">
        <f t="shared" si="810"/>
        <v>2.4034999999999997</v>
      </c>
      <c r="BF174" s="4">
        <f t="shared" si="811"/>
        <v>72.800000000000011</v>
      </c>
      <c r="BG174" s="6">
        <f t="shared" si="812"/>
        <v>2.64385</v>
      </c>
      <c r="BH174" s="7">
        <f t="shared" si="813"/>
        <v>156.22749999999999</v>
      </c>
      <c r="BI174" s="27"/>
      <c r="BJ174" s="28"/>
      <c r="BK174" s="29"/>
      <c r="BL174" s="30"/>
      <c r="BM174" s="31"/>
      <c r="BN174" s="28"/>
      <c r="BO174" s="29"/>
      <c r="BP174" s="30"/>
      <c r="BQ174" s="31"/>
      <c r="BR174" s="28"/>
      <c r="BS174" s="29"/>
      <c r="BT174" s="30"/>
      <c r="BU174" s="31"/>
      <c r="BV174" s="28"/>
      <c r="BW174" s="29"/>
      <c r="BX174" s="30"/>
      <c r="BY174" s="31"/>
      <c r="BZ174" s="28"/>
      <c r="CA174" s="29"/>
      <c r="CB174" s="30"/>
      <c r="CD174" s="33">
        <f t="shared" si="814"/>
        <v>0</v>
      </c>
      <c r="CE174" s="17">
        <f t="shared" si="815"/>
        <v>0</v>
      </c>
      <c r="CF174" s="17">
        <f t="shared" si="816"/>
        <v>0</v>
      </c>
      <c r="CG174" s="17">
        <f t="shared" si="817"/>
        <v>0</v>
      </c>
      <c r="CH174" s="17">
        <f t="shared" si="818"/>
        <v>0</v>
      </c>
      <c r="CJ174" s="17">
        <f t="shared" si="819"/>
        <v>0</v>
      </c>
      <c r="CK174" s="17">
        <f t="shared" si="820"/>
        <v>0</v>
      </c>
      <c r="CL174" s="17">
        <f t="shared" si="821"/>
        <v>0</v>
      </c>
      <c r="CM174" s="17">
        <f t="shared" si="822"/>
        <v>0</v>
      </c>
      <c r="CN174" s="17">
        <f t="shared" si="823"/>
        <v>0</v>
      </c>
      <c r="CO174" s="17" t="e">
        <f>#REF!+AG174+AX174+AN174+BH174+#REF!+DP174</f>
        <v>#REF!</v>
      </c>
      <c r="CP174" s="17" t="e">
        <f>CO174*1.259</f>
        <v>#REF!</v>
      </c>
      <c r="CQ174" s="17">
        <f t="shared" si="684"/>
        <v>622.31149999999991</v>
      </c>
      <c r="CR174" s="17">
        <f t="shared" si="685"/>
        <v>645.38509999999997</v>
      </c>
      <c r="CS174" s="17">
        <f t="shared" si="686"/>
        <v>669.90079999999989</v>
      </c>
      <c r="CT174" s="17">
        <f t="shared" si="687"/>
        <v>698.74279999999987</v>
      </c>
      <c r="CU174" s="17">
        <f t="shared" si="688"/>
        <v>841.27034999999989</v>
      </c>
      <c r="CV174" s="17">
        <f t="shared" si="824"/>
        <v>998.58790544999999</v>
      </c>
      <c r="CW174" s="17">
        <f t="shared" si="690"/>
        <v>40.262</v>
      </c>
      <c r="CX174" s="17">
        <f t="shared" si="825"/>
        <v>0</v>
      </c>
      <c r="CY174" s="33"/>
      <c r="CZ174" s="33"/>
      <c r="DA174" s="17"/>
      <c r="DB174" s="17"/>
      <c r="DC174" s="17"/>
      <c r="DD174" s="15">
        <f t="shared" si="826"/>
        <v>100.04912791666665</v>
      </c>
      <c r="DE174" s="15">
        <f t="shared" si="827"/>
        <v>97.220294868421036</v>
      </c>
      <c r="DF174" s="15">
        <f t="shared" si="828"/>
        <v>94.674345124999974</v>
      </c>
      <c r="DG174" s="15">
        <f t="shared" si="829"/>
        <v>92.370866785714284</v>
      </c>
      <c r="DH174" s="15">
        <f t="shared" si="830"/>
        <v>75.61829704545454</v>
      </c>
      <c r="DI174" s="15"/>
      <c r="DJ174" s="15"/>
      <c r="DK174" s="15"/>
      <c r="DL174" s="15"/>
      <c r="DM174" s="15"/>
      <c r="DO174" s="17"/>
      <c r="DP174" s="17">
        <v>2.2000000000000002</v>
      </c>
      <c r="DQ174" s="32">
        <v>118.7</v>
      </c>
      <c r="DR174" s="32">
        <f t="shared" si="831"/>
        <v>220.10808141666664</v>
      </c>
      <c r="DS174" s="32">
        <f t="shared" si="832"/>
        <v>213.88464871052631</v>
      </c>
      <c r="DT174" s="32">
        <f t="shared" si="833"/>
        <v>208.28355927499996</v>
      </c>
      <c r="DU174" s="32">
        <f t="shared" si="834"/>
        <v>203.21590692857143</v>
      </c>
      <c r="DV174" s="32">
        <f t="shared" si="835"/>
        <v>166.3602535</v>
      </c>
      <c r="DW174" s="32">
        <v>82</v>
      </c>
      <c r="DX174" s="32">
        <f t="shared" si="836"/>
        <v>8204.0284891666652</v>
      </c>
      <c r="DY174" s="32">
        <f t="shared" si="837"/>
        <v>7972.0641792105253</v>
      </c>
      <c r="DZ174" s="32">
        <f t="shared" si="838"/>
        <v>7763.2963002499982</v>
      </c>
      <c r="EA174" s="32">
        <f t="shared" si="839"/>
        <v>7574.4110764285715</v>
      </c>
      <c r="EB174" s="32">
        <f t="shared" si="840"/>
        <v>6200.7003577272726</v>
      </c>
      <c r="ED174" s="15">
        <f t="shared" si="841"/>
        <v>1800.8843024999996</v>
      </c>
      <c r="EE174" s="15">
        <f t="shared" si="842"/>
        <v>1847.1856024999997</v>
      </c>
      <c r="EF174" s="15">
        <f t="shared" si="843"/>
        <v>1893.4869024999994</v>
      </c>
      <c r="EG174" s="15">
        <f t="shared" si="844"/>
        <v>1939.7882024999999</v>
      </c>
      <c r="EH174" s="15">
        <f t="shared" si="845"/>
        <v>2495.4038025</v>
      </c>
      <c r="EI174" s="34"/>
      <c r="EJ174" s="35">
        <f t="shared" si="846"/>
        <v>6175.8243625000005</v>
      </c>
      <c r="EK174" s="35">
        <f t="shared" si="847"/>
        <v>4943.964207142857</v>
      </c>
      <c r="EL174" s="35"/>
      <c r="EM174" s="35"/>
      <c r="EN174" s="15">
        <f t="shared" si="714"/>
        <v>74.83486111111111</v>
      </c>
      <c r="EO174" s="15">
        <f t="shared" si="723"/>
        <v>84.539386842105259</v>
      </c>
      <c r="EP174" s="15">
        <f t="shared" si="724"/>
        <v>82.325517499999989</v>
      </c>
      <c r="EQ174" s="15">
        <f t="shared" si="725"/>
        <v>75.314931250000001</v>
      </c>
      <c r="ER174" s="15">
        <f t="shared" si="715"/>
        <v>60.292246428571431</v>
      </c>
      <c r="ES174" s="15"/>
      <c r="ET174" s="15">
        <f t="shared" si="726"/>
        <v>1347.0274999999999</v>
      </c>
      <c r="EU174" s="15">
        <f t="shared" si="727"/>
        <v>1606.2483499999998</v>
      </c>
      <c r="EV174" s="15">
        <f t="shared" si="728"/>
        <v>1646.5103499999998</v>
      </c>
      <c r="EW174" s="15">
        <f t="shared" si="848"/>
        <v>1807.55835</v>
      </c>
      <c r="EX174" s="15">
        <f t="shared" si="849"/>
        <v>2532.2743500000001</v>
      </c>
      <c r="EY174" s="17">
        <f t="shared" si="718"/>
        <v>1347.0274999999999</v>
      </c>
      <c r="EZ174" s="17">
        <f t="shared" si="719"/>
        <v>1410.3631</v>
      </c>
      <c r="FA174" s="17">
        <f t="shared" si="720"/>
        <v>1475.1407999999999</v>
      </c>
      <c r="FB174" s="17">
        <f t="shared" si="721"/>
        <v>1665.0308</v>
      </c>
      <c r="FC174" s="17">
        <f t="shared" si="722"/>
        <v>2532.2743499999997</v>
      </c>
      <c r="FE174" s="17"/>
      <c r="FF174" s="17"/>
      <c r="FG174" s="17"/>
      <c r="FH174" s="17"/>
      <c r="FI174" s="17"/>
    </row>
    <row r="175" spans="1:165" ht="13.5" thickBot="1">
      <c r="A175" s="160">
        <v>11</v>
      </c>
      <c r="B175" s="2" t="s">
        <v>171</v>
      </c>
      <c r="C175" s="161">
        <v>18</v>
      </c>
      <c r="D175" s="162">
        <v>19</v>
      </c>
      <c r="E175" s="162">
        <v>20</v>
      </c>
      <c r="F175" s="162">
        <v>21</v>
      </c>
      <c r="G175" s="163">
        <v>33</v>
      </c>
      <c r="H175" s="26"/>
      <c r="I175" s="26">
        <f t="shared" si="642"/>
        <v>0</v>
      </c>
      <c r="J175" s="8">
        <f t="shared" si="790"/>
        <v>0</v>
      </c>
      <c r="K175" s="8">
        <f t="shared" si="791"/>
        <v>0</v>
      </c>
      <c r="L175" s="8">
        <f t="shared" si="792"/>
        <v>0</v>
      </c>
      <c r="M175" s="8">
        <f t="shared" si="793"/>
        <v>0</v>
      </c>
      <c r="N175" s="164">
        <f t="shared" si="794"/>
        <v>0</v>
      </c>
      <c r="O175" s="165">
        <v>0</v>
      </c>
      <c r="P175" s="4">
        <f>O175*1</f>
        <v>0</v>
      </c>
      <c r="Q175" s="4">
        <f t="shared" si="655"/>
        <v>0</v>
      </c>
      <c r="R175" s="8">
        <f t="shared" si="795"/>
        <v>0</v>
      </c>
      <c r="S175" s="8">
        <f t="shared" si="796"/>
        <v>0</v>
      </c>
      <c r="T175" s="8">
        <f t="shared" si="797"/>
        <v>0</v>
      </c>
      <c r="U175" s="8">
        <f t="shared" si="798"/>
        <v>0</v>
      </c>
      <c r="V175" s="166">
        <f t="shared" si="799"/>
        <v>0</v>
      </c>
      <c r="W175" s="156">
        <v>8.1999999999999993</v>
      </c>
      <c r="X175" s="4">
        <v>4.91</v>
      </c>
      <c r="Y175" s="4">
        <f t="shared" si="800"/>
        <v>40.262</v>
      </c>
      <c r="Z175" s="156">
        <v>15</v>
      </c>
      <c r="AA175" s="4">
        <v>4.91</v>
      </c>
      <c r="AB175" s="157">
        <f t="shared" si="801"/>
        <v>73.650000000000006</v>
      </c>
      <c r="AC175" s="165">
        <v>7.3</v>
      </c>
      <c r="AD175" s="4">
        <v>44.08</v>
      </c>
      <c r="AE175" s="8" t="e">
        <f>#REF!*AC175</f>
        <v>#REF!</v>
      </c>
      <c r="AF175" s="6">
        <f t="shared" si="802"/>
        <v>50.691999999999993</v>
      </c>
      <c r="AG175" s="7">
        <f t="shared" si="803"/>
        <v>321.78399999999999</v>
      </c>
      <c r="AH175" s="167"/>
      <c r="AI175" s="8">
        <v>0</v>
      </c>
      <c r="AJ175" s="8"/>
      <c r="AK175" s="8">
        <f t="shared" si="804"/>
        <v>0</v>
      </c>
      <c r="AL175" s="8">
        <v>0</v>
      </c>
      <c r="AM175" s="8"/>
      <c r="AN175" s="6">
        <f t="shared" si="805"/>
        <v>0</v>
      </c>
      <c r="AO175" s="165">
        <v>0</v>
      </c>
      <c r="AP175" s="8">
        <v>0</v>
      </c>
      <c r="AQ175" s="4">
        <f>AP175*1.193</f>
        <v>0</v>
      </c>
      <c r="AR175" s="6">
        <f t="shared" si="806"/>
        <v>0</v>
      </c>
      <c r="AS175" s="7">
        <f t="shared" si="807"/>
        <v>0</v>
      </c>
      <c r="AT175" s="156">
        <v>15</v>
      </c>
      <c r="AU175" s="8">
        <v>1.62</v>
      </c>
      <c r="AV175" s="4">
        <v>4.71</v>
      </c>
      <c r="AW175" s="8">
        <f t="shared" si="808"/>
        <v>24.3</v>
      </c>
      <c r="AX175" s="6">
        <f t="shared" si="809"/>
        <v>70.650000000000006</v>
      </c>
      <c r="AY175" s="165">
        <v>65</v>
      </c>
      <c r="AZ175" s="8">
        <v>1.1200000000000001</v>
      </c>
      <c r="BA175" s="4">
        <v>74.599999999999994</v>
      </c>
      <c r="BB175" s="4">
        <v>84.8</v>
      </c>
      <c r="BC175" s="4">
        <v>96.8</v>
      </c>
      <c r="BD175" s="4">
        <v>156.1</v>
      </c>
      <c r="BE175" s="4">
        <f t="shared" si="810"/>
        <v>2.4034999999999997</v>
      </c>
      <c r="BF175" s="8">
        <f t="shared" si="811"/>
        <v>72.800000000000011</v>
      </c>
      <c r="BG175" s="6">
        <f t="shared" si="812"/>
        <v>2.64385</v>
      </c>
      <c r="BH175" s="7">
        <f t="shared" si="813"/>
        <v>156.22749999999999</v>
      </c>
      <c r="BI175" s="170"/>
      <c r="BJ175" s="171"/>
      <c r="BK175" s="172"/>
      <c r="BL175" s="173"/>
      <c r="BM175" s="174"/>
      <c r="BN175" s="171"/>
      <c r="BO175" s="172"/>
      <c r="BP175" s="173"/>
      <c r="BQ175" s="174"/>
      <c r="BR175" s="171"/>
      <c r="BS175" s="172"/>
      <c r="BT175" s="173"/>
      <c r="BU175" s="174"/>
      <c r="BV175" s="171"/>
      <c r="BW175" s="172"/>
      <c r="BX175" s="173"/>
      <c r="BY175" s="174"/>
      <c r="BZ175" s="171"/>
      <c r="CA175" s="172"/>
      <c r="CB175" s="173"/>
      <c r="CD175" s="33">
        <f t="shared" si="814"/>
        <v>0</v>
      </c>
      <c r="CE175" s="17">
        <f t="shared" si="815"/>
        <v>0</v>
      </c>
      <c r="CF175" s="17">
        <f t="shared" si="816"/>
        <v>0</v>
      </c>
      <c r="CG175" s="17">
        <f t="shared" si="817"/>
        <v>0</v>
      </c>
      <c r="CH175" s="17">
        <f t="shared" si="818"/>
        <v>0</v>
      </c>
      <c r="CJ175" s="17">
        <f t="shared" si="819"/>
        <v>0</v>
      </c>
      <c r="CK175" s="17">
        <f t="shared" si="820"/>
        <v>0</v>
      </c>
      <c r="CL175" s="17">
        <f t="shared" si="821"/>
        <v>0</v>
      </c>
      <c r="CM175" s="17">
        <f t="shared" si="822"/>
        <v>0</v>
      </c>
      <c r="CN175" s="17">
        <f t="shared" si="823"/>
        <v>0</v>
      </c>
      <c r="CO175" s="17" t="e">
        <f>#REF!+AG175+AX175+AN175+BH175+#REF!+DP175</f>
        <v>#REF!</v>
      </c>
      <c r="CP175" s="17" t="e">
        <f>CO175*1.258</f>
        <v>#REF!</v>
      </c>
      <c r="CQ175" s="17">
        <f t="shared" si="684"/>
        <v>622.31149999999991</v>
      </c>
      <c r="CR175" s="17">
        <f t="shared" si="685"/>
        <v>645.38509999999997</v>
      </c>
      <c r="CS175" s="17">
        <f t="shared" si="686"/>
        <v>669.90079999999989</v>
      </c>
      <c r="CT175" s="17">
        <f t="shared" si="687"/>
        <v>698.74279999999987</v>
      </c>
      <c r="CU175" s="17">
        <f t="shared" si="688"/>
        <v>841.27034999999989</v>
      </c>
      <c r="CV175" s="17">
        <f t="shared" si="824"/>
        <v>1001.1117164999999</v>
      </c>
      <c r="CW175" s="17">
        <f t="shared" si="690"/>
        <v>40.262</v>
      </c>
      <c r="CX175" s="17">
        <f t="shared" si="825"/>
        <v>0</v>
      </c>
      <c r="CY175" s="33"/>
      <c r="CZ175" s="33"/>
      <c r="DA175" s="17"/>
      <c r="DB175" s="17"/>
      <c r="DC175" s="17"/>
      <c r="DD175" s="15">
        <f t="shared" si="826"/>
        <v>100.04912791666665</v>
      </c>
      <c r="DE175" s="15">
        <f t="shared" si="827"/>
        <v>97.220294868421036</v>
      </c>
      <c r="DF175" s="15">
        <f t="shared" si="828"/>
        <v>94.674345124999974</v>
      </c>
      <c r="DG175" s="15">
        <f t="shared" si="829"/>
        <v>92.370866785714284</v>
      </c>
      <c r="DH175" s="15">
        <f t="shared" si="830"/>
        <v>75.61829704545454</v>
      </c>
      <c r="DI175" s="15"/>
      <c r="DJ175" s="15"/>
      <c r="DK175" s="15"/>
      <c r="DL175" s="15"/>
      <c r="DM175" s="15"/>
      <c r="DO175" s="17"/>
      <c r="DP175" s="17">
        <v>1</v>
      </c>
      <c r="DQ175" s="32">
        <v>119</v>
      </c>
      <c r="DR175" s="32">
        <f t="shared" si="831"/>
        <v>100.04912791666665</v>
      </c>
      <c r="DS175" s="32">
        <f t="shared" si="832"/>
        <v>97.220294868421036</v>
      </c>
      <c r="DT175" s="32">
        <f t="shared" si="833"/>
        <v>94.674345124999974</v>
      </c>
      <c r="DU175" s="32">
        <f t="shared" si="834"/>
        <v>92.370866785714284</v>
      </c>
      <c r="DV175" s="32">
        <f t="shared" si="835"/>
        <v>75.61829704545454</v>
      </c>
      <c r="DW175" s="32">
        <v>71</v>
      </c>
      <c r="DX175" s="32">
        <f t="shared" si="836"/>
        <v>7103.4880820833323</v>
      </c>
      <c r="DY175" s="32">
        <f t="shared" si="837"/>
        <v>6902.6409356578934</v>
      </c>
      <c r="DZ175" s="32">
        <f t="shared" si="838"/>
        <v>6721.8785038749984</v>
      </c>
      <c r="EA175" s="32">
        <f t="shared" si="839"/>
        <v>6558.3315417857139</v>
      </c>
      <c r="EB175" s="32">
        <f t="shared" si="840"/>
        <v>5368.8990902272726</v>
      </c>
      <c r="ED175" s="15">
        <f t="shared" si="841"/>
        <v>1800.8843024999996</v>
      </c>
      <c r="EE175" s="15">
        <f t="shared" si="842"/>
        <v>1847.1856024999997</v>
      </c>
      <c r="EF175" s="15">
        <f t="shared" si="843"/>
        <v>1893.4869024999994</v>
      </c>
      <c r="EG175" s="15">
        <f t="shared" si="844"/>
        <v>1939.7882024999999</v>
      </c>
      <c r="EH175" s="15">
        <f t="shared" si="845"/>
        <v>2495.4038025</v>
      </c>
      <c r="EI175" s="34"/>
      <c r="EJ175" s="35">
        <f t="shared" si="846"/>
        <v>5347.3601187499999</v>
      </c>
      <c r="EK175" s="35">
        <f t="shared" si="847"/>
        <v>4280.7494964285715</v>
      </c>
      <c r="EL175" s="35"/>
      <c r="EM175" s="35"/>
      <c r="EN175" s="15">
        <f t="shared" si="714"/>
        <v>74.83486111111111</v>
      </c>
      <c r="EO175" s="15">
        <f t="shared" si="723"/>
        <v>84.539386842105259</v>
      </c>
      <c r="EP175" s="15">
        <f t="shared" si="724"/>
        <v>82.325517499999989</v>
      </c>
      <c r="EQ175" s="15">
        <f t="shared" si="725"/>
        <v>75.314931250000001</v>
      </c>
      <c r="ER175" s="15">
        <f t="shared" si="715"/>
        <v>60.292246428571431</v>
      </c>
      <c r="ES175" s="15"/>
      <c r="ET175" s="15">
        <f t="shared" si="726"/>
        <v>1347.0274999999999</v>
      </c>
      <c r="EU175" s="15">
        <f t="shared" si="727"/>
        <v>1606.2483499999998</v>
      </c>
      <c r="EV175" s="15">
        <f t="shared" si="728"/>
        <v>1646.5103499999998</v>
      </c>
      <c r="EW175" s="15">
        <f t="shared" si="848"/>
        <v>1807.55835</v>
      </c>
      <c r="EX175" s="15">
        <f t="shared" si="849"/>
        <v>2532.2743500000001</v>
      </c>
      <c r="EY175" s="17">
        <f t="shared" si="718"/>
        <v>1347.0274999999999</v>
      </c>
      <c r="EZ175" s="17">
        <f t="shared" si="719"/>
        <v>1410.3631</v>
      </c>
      <c r="FA175" s="17">
        <f t="shared" si="720"/>
        <v>1475.1407999999999</v>
      </c>
      <c r="FB175" s="17">
        <f t="shared" si="721"/>
        <v>1665.0308</v>
      </c>
      <c r="FC175" s="17">
        <f t="shared" si="722"/>
        <v>2532.2743499999997</v>
      </c>
      <c r="FE175" s="17"/>
      <c r="FF175" s="17"/>
      <c r="FG175" s="17"/>
      <c r="FH175" s="17"/>
      <c r="FI175" s="17"/>
    </row>
    <row r="176" spans="1:165" ht="13.5" thickBot="1">
      <c r="A176" s="189">
        <v>14</v>
      </c>
      <c r="B176" s="198" t="s">
        <v>172</v>
      </c>
      <c r="C176" s="175"/>
      <c r="D176" s="176"/>
      <c r="E176" s="176"/>
      <c r="F176" s="176"/>
      <c r="G176" s="177"/>
      <c r="H176" s="195"/>
      <c r="I176" s="26">
        <f t="shared" si="642"/>
        <v>0</v>
      </c>
      <c r="J176" s="9"/>
      <c r="K176" s="9"/>
      <c r="L176" s="9"/>
      <c r="M176" s="9"/>
      <c r="N176" s="148"/>
      <c r="O176" s="178"/>
      <c r="P176" s="4">
        <f>O176*1</f>
        <v>0</v>
      </c>
      <c r="Q176" s="4">
        <f t="shared" si="655"/>
        <v>0</v>
      </c>
      <c r="R176" s="9"/>
      <c r="S176" s="9"/>
      <c r="T176" s="9"/>
      <c r="U176" s="9"/>
      <c r="V176" s="179"/>
      <c r="W176" s="156"/>
      <c r="X176" s="4"/>
      <c r="Y176" s="4"/>
      <c r="Z176" s="156"/>
      <c r="AA176" s="4"/>
      <c r="AB176" s="157"/>
      <c r="AC176" s="178"/>
      <c r="AD176" s="4"/>
      <c r="AE176" s="9"/>
      <c r="AF176" s="6"/>
      <c r="AG176" s="7"/>
      <c r="AH176" s="146"/>
      <c r="AI176" s="9"/>
      <c r="AJ176" s="9"/>
      <c r="AK176" s="9"/>
      <c r="AL176" s="9"/>
      <c r="AM176" s="9"/>
      <c r="AN176" s="6"/>
      <c r="AO176" s="178"/>
      <c r="AP176" s="9"/>
      <c r="AQ176" s="4"/>
      <c r="AR176" s="6"/>
      <c r="AS176" s="7"/>
      <c r="AT176" s="156"/>
      <c r="AU176" s="9"/>
      <c r="AV176" s="4"/>
      <c r="AW176" s="9"/>
      <c r="AX176" s="6"/>
      <c r="AY176" s="165"/>
      <c r="AZ176" s="9"/>
      <c r="BA176" s="9"/>
      <c r="BB176" s="9"/>
      <c r="BC176" s="9"/>
      <c r="BD176" s="9"/>
      <c r="BE176" s="4"/>
      <c r="BF176" s="9"/>
      <c r="BG176" s="6"/>
      <c r="BH176" s="7"/>
      <c r="BI176" s="181"/>
      <c r="BJ176" s="182"/>
      <c r="BK176" s="183"/>
      <c r="BL176" s="184"/>
      <c r="BM176" s="185"/>
      <c r="BN176" s="182"/>
      <c r="BO176" s="183"/>
      <c r="BP176" s="184"/>
      <c r="BQ176" s="185"/>
      <c r="BR176" s="182"/>
      <c r="BS176" s="183"/>
      <c r="BT176" s="184"/>
      <c r="BU176" s="185"/>
      <c r="BV176" s="182"/>
      <c r="BW176" s="183"/>
      <c r="BX176" s="184"/>
      <c r="BY176" s="185"/>
      <c r="BZ176" s="182"/>
      <c r="CA176" s="183"/>
      <c r="CB176" s="184"/>
      <c r="CD176" s="33"/>
      <c r="CE176" s="17"/>
      <c r="CF176" s="17"/>
      <c r="CG176" s="17"/>
      <c r="CH176" s="17"/>
      <c r="CJ176" s="17"/>
      <c r="CK176" s="17"/>
      <c r="CL176" s="17"/>
      <c r="CM176" s="17"/>
      <c r="CN176" s="17"/>
      <c r="CO176" s="17"/>
      <c r="CP176" s="17"/>
      <c r="CQ176" s="17">
        <f t="shared" si="684"/>
        <v>0</v>
      </c>
      <c r="CR176" s="17">
        <f t="shared" si="685"/>
        <v>0</v>
      </c>
      <c r="CS176" s="17">
        <f t="shared" si="686"/>
        <v>0</v>
      </c>
      <c r="CT176" s="17">
        <f t="shared" si="687"/>
        <v>0</v>
      </c>
      <c r="CU176" s="17">
        <f t="shared" si="688"/>
        <v>0</v>
      </c>
      <c r="CV176" s="17"/>
      <c r="CW176" s="17">
        <f t="shared" si="690"/>
        <v>0</v>
      </c>
      <c r="CX176" s="17"/>
      <c r="CY176" s="33"/>
      <c r="CZ176" s="33"/>
      <c r="DA176" s="17"/>
      <c r="DB176" s="17"/>
      <c r="DC176" s="17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O176" s="17"/>
      <c r="DP176" s="17"/>
      <c r="ED176" s="15"/>
      <c r="EE176" s="15"/>
      <c r="EF176" s="15"/>
      <c r="EG176" s="15"/>
      <c r="EH176" s="15"/>
      <c r="EI176" s="34"/>
      <c r="EJ176" s="35"/>
      <c r="EK176" s="35"/>
      <c r="EL176" s="35"/>
      <c r="EM176" s="35"/>
      <c r="EN176" s="15">
        <f t="shared" si="714"/>
        <v>0</v>
      </c>
      <c r="EO176" s="15">
        <f t="shared" si="723"/>
        <v>0</v>
      </c>
      <c r="EP176" s="15">
        <f t="shared" si="724"/>
        <v>0</v>
      </c>
      <c r="EQ176" s="15">
        <f t="shared" si="725"/>
        <v>0</v>
      </c>
      <c r="ER176" s="15">
        <f t="shared" si="715"/>
        <v>0</v>
      </c>
      <c r="ES176" s="15"/>
      <c r="ET176" s="15">
        <f t="shared" si="726"/>
        <v>0</v>
      </c>
      <c r="EU176" s="15">
        <f t="shared" si="727"/>
        <v>0</v>
      </c>
      <c r="EV176" s="15">
        <f t="shared" si="728"/>
        <v>0</v>
      </c>
      <c r="EW176" s="15"/>
      <c r="EX176" s="15"/>
      <c r="EY176" s="17">
        <f t="shared" si="718"/>
        <v>0</v>
      </c>
      <c r="EZ176" s="17">
        <f t="shared" si="719"/>
        <v>0</v>
      </c>
      <c r="FA176" s="17">
        <f t="shared" si="720"/>
        <v>0</v>
      </c>
      <c r="FB176" s="17">
        <f t="shared" si="721"/>
        <v>0</v>
      </c>
      <c r="FC176" s="17">
        <f t="shared" si="722"/>
        <v>0</v>
      </c>
      <c r="FE176" s="17"/>
      <c r="FF176" s="17"/>
      <c r="FG176" s="17"/>
      <c r="FH176" s="17"/>
      <c r="FI176" s="17"/>
    </row>
    <row r="177" spans="1:165" ht="13.5" thickBot="1">
      <c r="A177" s="48">
        <v>1</v>
      </c>
      <c r="B177" s="19" t="s">
        <v>173</v>
      </c>
      <c r="C177" s="23">
        <v>18</v>
      </c>
      <c r="D177" s="24">
        <v>19</v>
      </c>
      <c r="E177" s="24">
        <v>20</v>
      </c>
      <c r="F177" s="24">
        <v>21</v>
      </c>
      <c r="G177" s="25">
        <v>33</v>
      </c>
      <c r="H177" s="26"/>
      <c r="I177" s="26">
        <f t="shared" si="642"/>
        <v>0</v>
      </c>
      <c r="J177" s="4">
        <f t="shared" ref="J177:J188" si="850">I177*C177</f>
        <v>0</v>
      </c>
      <c r="K177" s="4">
        <f t="shared" ref="K177:K188" si="851">I177*D177</f>
        <v>0</v>
      </c>
      <c r="L177" s="4">
        <f t="shared" ref="L177:L188" si="852">I177*E177</f>
        <v>0</v>
      </c>
      <c r="M177" s="4">
        <f t="shared" ref="M177:M188" si="853">I177*F177</f>
        <v>0</v>
      </c>
      <c r="N177" s="6">
        <f t="shared" ref="N177:N188" si="854">I177*G177</f>
        <v>0</v>
      </c>
      <c r="O177" s="49">
        <v>1.5350000000000001E-2</v>
      </c>
      <c r="P177" s="4">
        <v>1630.25</v>
      </c>
      <c r="Q177" s="4">
        <f t="shared" si="655"/>
        <v>1858.4849999999999</v>
      </c>
      <c r="R177" s="4">
        <f t="shared" ref="R177:R188" si="855">P177*O177*C177</f>
        <v>450.43807500000003</v>
      </c>
      <c r="S177" s="4">
        <f t="shared" ref="S177:S188" si="856">P177*O177*D177</f>
        <v>475.46241250000003</v>
      </c>
      <c r="T177" s="4">
        <f t="shared" ref="T177:T188" si="857">P177*O177*E177</f>
        <v>500.48675000000003</v>
      </c>
      <c r="U177" s="4">
        <f t="shared" ref="U177:U188" si="858">P177*O177*F177</f>
        <v>525.51108750000003</v>
      </c>
      <c r="V177" s="7">
        <f t="shared" ref="V177:V188" si="859">P177*O177*G177</f>
        <v>825.80313750000005</v>
      </c>
      <c r="W177" s="156">
        <v>8.1999999999999993</v>
      </c>
      <c r="X177" s="4">
        <v>4.91</v>
      </c>
      <c r="Y177" s="4">
        <f t="shared" ref="Y177:Y188" si="860">W177*X177</f>
        <v>40.262</v>
      </c>
      <c r="Z177" s="156">
        <v>15</v>
      </c>
      <c r="AA177" s="4">
        <v>4.91</v>
      </c>
      <c r="AB177" s="157">
        <f t="shared" ref="AB177:AB188" si="861">AA177*Z177</f>
        <v>73.650000000000006</v>
      </c>
      <c r="AC177" s="12">
        <v>7.3</v>
      </c>
      <c r="AD177" s="4">
        <v>44.08</v>
      </c>
      <c r="AE177" s="4" t="e">
        <f>#REF!*AC177</f>
        <v>#REF!</v>
      </c>
      <c r="AF177" s="6">
        <f t="shared" ref="AF177:AF188" si="862">AD177*1.15</f>
        <v>50.691999999999993</v>
      </c>
      <c r="AG177" s="7">
        <f t="shared" ref="AG177:AG188" si="863">AC177*AD177</f>
        <v>321.78399999999999</v>
      </c>
      <c r="AH177" s="156">
        <v>0</v>
      </c>
      <c r="AI177" s="4">
        <v>0</v>
      </c>
      <c r="AJ177" s="4"/>
      <c r="AK177" s="4">
        <f t="shared" ref="AK177:AK188" si="864">AI177*AH177</f>
        <v>0</v>
      </c>
      <c r="AL177" s="4">
        <v>5</v>
      </c>
      <c r="AM177" s="4">
        <v>74.680000000000007</v>
      </c>
      <c r="AN177" s="6">
        <f t="shared" ref="AN177:AN188" si="865">AH177*AJ177</f>
        <v>0</v>
      </c>
      <c r="AO177" s="154">
        <v>0.2</v>
      </c>
      <c r="AP177" s="4">
        <v>0</v>
      </c>
      <c r="AQ177" s="4">
        <v>266.67</v>
      </c>
      <c r="AR177" s="6">
        <f t="shared" ref="AR177:AR188" si="866">AQ177*1.1</f>
        <v>293.33700000000005</v>
      </c>
      <c r="AS177" s="7">
        <f t="shared" ref="AS177:AS188" si="867">AO177*AQ177</f>
        <v>53.334000000000003</v>
      </c>
      <c r="AT177" s="156">
        <v>15</v>
      </c>
      <c r="AU177" s="4">
        <v>1.62</v>
      </c>
      <c r="AV177" s="4">
        <v>4.71</v>
      </c>
      <c r="AW177" s="4">
        <f t="shared" ref="AW177:AW188" si="868">AU177*AT177</f>
        <v>24.3</v>
      </c>
      <c r="AX177" s="6">
        <f t="shared" ref="AX177:AX188" si="869">AV177*AT177</f>
        <v>70.650000000000006</v>
      </c>
      <c r="AY177" s="165">
        <v>65</v>
      </c>
      <c r="AZ177" s="4">
        <v>1.1200000000000001</v>
      </c>
      <c r="BA177" s="4">
        <v>74.599999999999994</v>
      </c>
      <c r="BB177" s="4">
        <v>84.8</v>
      </c>
      <c r="BC177" s="4">
        <v>109.5</v>
      </c>
      <c r="BD177" s="4">
        <v>156.1</v>
      </c>
      <c r="BE177" s="4">
        <f t="shared" ref="BE177:BE188" si="870">2.09*115/100</f>
        <v>2.4034999999999997</v>
      </c>
      <c r="BF177" s="4">
        <f t="shared" ref="BF177:BF188" si="871">AZ177*AY177</f>
        <v>72.800000000000011</v>
      </c>
      <c r="BG177" s="6">
        <f t="shared" ref="BG177:BG188" si="872">BE177*1.1</f>
        <v>2.64385</v>
      </c>
      <c r="BH177" s="7">
        <f t="shared" ref="BH177:BH188" si="873">BE177*AY177</f>
        <v>156.22749999999999</v>
      </c>
      <c r="BI177" s="27"/>
      <c r="BJ177" s="28"/>
      <c r="BK177" s="29"/>
      <c r="BL177" s="30"/>
      <c r="BM177" s="31"/>
      <c r="BN177" s="28"/>
      <c r="BO177" s="29"/>
      <c r="BP177" s="30"/>
      <c r="BQ177" s="31"/>
      <c r="BR177" s="28"/>
      <c r="BS177" s="29"/>
      <c r="BT177" s="30"/>
      <c r="BU177" s="31"/>
      <c r="BV177" s="28"/>
      <c r="BW177" s="29"/>
      <c r="BX177" s="30"/>
      <c r="BY177" s="31"/>
      <c r="BZ177" s="28"/>
      <c r="CA177" s="29"/>
      <c r="CB177" s="30"/>
      <c r="CD177" s="33">
        <f t="shared" ref="CD177:CD188" si="874">(AS177*5)</f>
        <v>266.67</v>
      </c>
      <c r="CE177" s="17">
        <f t="shared" ref="CE177:CE188" si="875">AS177*4</f>
        <v>213.33600000000001</v>
      </c>
      <c r="CF177" s="17">
        <f t="shared" ref="CF177:CF188" si="876">AS177*3</f>
        <v>160.00200000000001</v>
      </c>
      <c r="CG177" s="17">
        <f t="shared" ref="CG177:CG188" si="877">AS177*2</f>
        <v>106.66800000000001</v>
      </c>
      <c r="CH177" s="17">
        <f t="shared" ref="CH177:CH188" si="878">AS177</f>
        <v>53.334000000000003</v>
      </c>
      <c r="CJ177" s="17">
        <f t="shared" ref="CJ177:CJ188" si="879">CD177/5/18</f>
        <v>2.9630000000000001</v>
      </c>
      <c r="CK177" s="17">
        <f t="shared" ref="CK177:CK188" si="880">CE177/4/19</f>
        <v>2.8070526315789475</v>
      </c>
      <c r="CL177" s="17">
        <f t="shared" ref="CL177:CL188" si="881">CF177/3/20</f>
        <v>2.6667000000000001</v>
      </c>
      <c r="CM177" s="17">
        <f t="shared" ref="CM177:CM188" si="882">CG177/2/21</f>
        <v>2.539714285714286</v>
      </c>
      <c r="CN177" s="17">
        <f t="shared" ref="CN177:CN188" si="883">CH177/1/33</f>
        <v>1.6161818181818184</v>
      </c>
      <c r="CO177" s="17" t="e">
        <f>#REF!+AG177+AX177+AN177+BH177+#REF!+DP177</f>
        <v>#REF!</v>
      </c>
      <c r="CP177" s="17" t="e">
        <f>CO177*1.261</f>
        <v>#REF!</v>
      </c>
      <c r="CQ177" s="17">
        <f t="shared" si="684"/>
        <v>675.64549999999997</v>
      </c>
      <c r="CR177" s="17">
        <f t="shared" si="685"/>
        <v>698.71910000000003</v>
      </c>
      <c r="CS177" s="17">
        <f t="shared" si="686"/>
        <v>723.23479999999995</v>
      </c>
      <c r="CT177" s="17">
        <f t="shared" si="687"/>
        <v>782.60124999999994</v>
      </c>
      <c r="CU177" s="17">
        <f t="shared" si="688"/>
        <v>894.60434999999995</v>
      </c>
      <c r="CV177" s="17">
        <f t="shared" ref="CV177:CV188" si="884">CU177*DQ177/100</f>
        <v>1052.0547156</v>
      </c>
      <c r="CW177" s="17">
        <f t="shared" si="690"/>
        <v>40.262</v>
      </c>
      <c r="CX177" s="17">
        <f t="shared" ref="CX177:CX188" si="885">O177*P177</f>
        <v>25.024337500000001</v>
      </c>
      <c r="CY177" s="33"/>
      <c r="CZ177" s="33"/>
      <c r="DA177" s="17"/>
      <c r="DB177" s="17"/>
      <c r="DC177" s="17"/>
      <c r="DD177" s="15">
        <f t="shared" ref="DD177:DD188" si="886">(CU177/18+CW177)*1.15</f>
        <v>103.45657791666666</v>
      </c>
      <c r="DE177" s="15">
        <f t="shared" ref="DE177:DE188" si="887">(CU177/19+CW177)*1.15</f>
        <v>100.44840539473682</v>
      </c>
      <c r="DF177" s="15">
        <f t="shared" ref="DF177:DF188" si="888">(CU177/20+CW177) *1.15</f>
        <v>97.741050124999987</v>
      </c>
      <c r="DG177" s="15">
        <f t="shared" ref="DG177:DG188" si="889">(CU177/21+CW177)*1.15</f>
        <v>95.291538214285708</v>
      </c>
      <c r="DH177" s="15">
        <f t="shared" ref="DH177:DH188" si="890">(CU177/33+CW177) *1.15</f>
        <v>77.476906136363624</v>
      </c>
      <c r="DI177" s="15"/>
      <c r="DJ177" s="15"/>
      <c r="DK177" s="15"/>
      <c r="DL177" s="15"/>
      <c r="DM177" s="15"/>
      <c r="DO177" s="17"/>
      <c r="DP177" s="17">
        <v>2</v>
      </c>
      <c r="DQ177" s="32">
        <v>117.6</v>
      </c>
      <c r="DR177" s="32">
        <f t="shared" ref="DR177:DR188" si="891">DD177*DP177</f>
        <v>206.91315583333332</v>
      </c>
      <c r="DS177" s="32">
        <f t="shared" ref="DS177:DS188" si="892">DE177*DP177</f>
        <v>200.89681078947365</v>
      </c>
      <c r="DT177" s="32">
        <f t="shared" ref="DT177:DT188" si="893">DF177*DP177</f>
        <v>195.48210024999997</v>
      </c>
      <c r="DU177" s="32">
        <f t="shared" ref="DU177:DU188" si="894">DG177*DP177</f>
        <v>190.58307642857142</v>
      </c>
      <c r="DV177" s="32">
        <f t="shared" ref="DV177:DV188" si="895">DH177*DP177</f>
        <v>154.95381227272725</v>
      </c>
      <c r="DW177" s="32">
        <v>162</v>
      </c>
      <c r="DX177" s="32">
        <f t="shared" ref="DX177:DX188" si="896">DD177*DW177</f>
        <v>16759.9656225</v>
      </c>
      <c r="DY177" s="32">
        <f t="shared" ref="DY177:DY188" si="897">DE177*DW177</f>
        <v>16272.641673947366</v>
      </c>
      <c r="DZ177" s="32">
        <f t="shared" ref="DZ177:DZ188" si="898">DF177*DW177</f>
        <v>15834.050120249998</v>
      </c>
      <c r="EA177" s="32">
        <f t="shared" ref="EA177:EA188" si="899">DG177*DW177</f>
        <v>15437.229190714284</v>
      </c>
      <c r="EB177" s="32">
        <f t="shared" ref="EB177:EB188" si="900">DH177*DW177</f>
        <v>12551.258794090907</v>
      </c>
      <c r="ED177" s="15">
        <f t="shared" ref="ED177:ED188" si="901">DD177*18</f>
        <v>1862.2184024999999</v>
      </c>
      <c r="EE177" s="15">
        <f t="shared" ref="EE177:EE188" si="902">DE177*19</f>
        <v>1908.5197024999998</v>
      </c>
      <c r="EF177" s="15">
        <f t="shared" ref="EF177:EF188" si="903">DF177*20</f>
        <v>1954.8210024999998</v>
      </c>
      <c r="EG177" s="15">
        <f t="shared" ref="EG177:EG188" si="904">DG177*21</f>
        <v>2001.1223024999999</v>
      </c>
      <c r="EH177" s="15">
        <f t="shared" ref="EH177:EH188" si="905">DH177*33</f>
        <v>2556.7379024999996</v>
      </c>
      <c r="EI177" s="34"/>
      <c r="EJ177" s="35">
        <f t="shared" ref="EJ177:EJ188" si="906">EQ177*DW177</f>
        <v>12561.0233625</v>
      </c>
      <c r="EK177" s="35">
        <f t="shared" ref="EK177:EK188" si="907">ER177*DW177</f>
        <v>9973.0607785714292</v>
      </c>
      <c r="EL177" s="35"/>
      <c r="EM177" s="35"/>
      <c r="EN177" s="15">
        <f t="shared" si="714"/>
        <v>77.797861111111104</v>
      </c>
      <c r="EO177" s="15">
        <f t="shared" si="723"/>
        <v>87.3464394736842</v>
      </c>
      <c r="EP177" s="15">
        <f t="shared" si="724"/>
        <v>84.992217499999995</v>
      </c>
      <c r="EQ177" s="15">
        <f t="shared" si="725"/>
        <v>77.537181250000003</v>
      </c>
      <c r="ER177" s="15">
        <f t="shared" si="715"/>
        <v>61.562103571428572</v>
      </c>
      <c r="ES177" s="15"/>
      <c r="ET177" s="15">
        <f t="shared" si="726"/>
        <v>1400.3615</v>
      </c>
      <c r="EU177" s="15">
        <f t="shared" si="727"/>
        <v>1659.5823499999997</v>
      </c>
      <c r="EV177" s="15">
        <f t="shared" si="728"/>
        <v>1699.8443499999998</v>
      </c>
      <c r="EW177" s="15">
        <f t="shared" ref="EW177:EW188" si="908">EQ177*24</f>
        <v>1860.8923500000001</v>
      </c>
      <c r="EX177" s="15">
        <f t="shared" ref="EX177:EX188" si="909">ER177*42</f>
        <v>2585.60835</v>
      </c>
      <c r="EY177" s="17">
        <f t="shared" si="718"/>
        <v>1400.3615</v>
      </c>
      <c r="EZ177" s="17">
        <f t="shared" si="719"/>
        <v>1463.6971000000001</v>
      </c>
      <c r="FA177" s="17">
        <f t="shared" si="720"/>
        <v>1528.4748</v>
      </c>
      <c r="FB177" s="17">
        <f t="shared" si="721"/>
        <v>1748.8892499999999</v>
      </c>
      <c r="FC177" s="17">
        <f t="shared" si="722"/>
        <v>2585.60835</v>
      </c>
      <c r="FE177" s="17"/>
      <c r="FF177" s="17"/>
      <c r="FG177" s="17"/>
      <c r="FH177" s="17"/>
      <c r="FI177" s="17"/>
    </row>
    <row r="178" spans="1:165" ht="13.5" thickBot="1">
      <c r="A178" s="48">
        <v>2</v>
      </c>
      <c r="B178" s="19" t="s">
        <v>174</v>
      </c>
      <c r="C178" s="23">
        <v>18</v>
      </c>
      <c r="D178" s="24">
        <v>19</v>
      </c>
      <c r="E178" s="24">
        <v>20</v>
      </c>
      <c r="F178" s="24">
        <v>21</v>
      </c>
      <c r="G178" s="25">
        <v>33</v>
      </c>
      <c r="H178" s="26"/>
      <c r="I178" s="26">
        <f t="shared" si="642"/>
        <v>0</v>
      </c>
      <c r="J178" s="4">
        <f t="shared" si="850"/>
        <v>0</v>
      </c>
      <c r="K178" s="4">
        <f t="shared" si="851"/>
        <v>0</v>
      </c>
      <c r="L178" s="4">
        <f t="shared" si="852"/>
        <v>0</v>
      </c>
      <c r="M178" s="4">
        <f t="shared" si="853"/>
        <v>0</v>
      </c>
      <c r="N178" s="6">
        <f t="shared" si="854"/>
        <v>0</v>
      </c>
      <c r="O178" s="49">
        <v>0</v>
      </c>
      <c r="P178" s="4">
        <f>O178*1</f>
        <v>0</v>
      </c>
      <c r="Q178" s="4">
        <f t="shared" si="655"/>
        <v>0</v>
      </c>
      <c r="R178" s="4">
        <f t="shared" si="855"/>
        <v>0</v>
      </c>
      <c r="S178" s="4">
        <f t="shared" si="856"/>
        <v>0</v>
      </c>
      <c r="T178" s="4">
        <f t="shared" si="857"/>
        <v>0</v>
      </c>
      <c r="U178" s="4">
        <f t="shared" si="858"/>
        <v>0</v>
      </c>
      <c r="V178" s="7">
        <f t="shared" si="859"/>
        <v>0</v>
      </c>
      <c r="W178" s="156">
        <v>8.1999999999999993</v>
      </c>
      <c r="X178" s="4">
        <v>4.91</v>
      </c>
      <c r="Y178" s="4">
        <f t="shared" si="860"/>
        <v>40.262</v>
      </c>
      <c r="Z178" s="156">
        <v>15</v>
      </c>
      <c r="AA178" s="4">
        <v>4.91</v>
      </c>
      <c r="AB178" s="157">
        <f t="shared" si="861"/>
        <v>73.650000000000006</v>
      </c>
      <c r="AC178" s="12">
        <v>7.3</v>
      </c>
      <c r="AD178" s="4">
        <v>42.78</v>
      </c>
      <c r="AE178" s="4" t="e">
        <f>#REF!*AC178</f>
        <v>#REF!</v>
      </c>
      <c r="AF178" s="6">
        <f t="shared" si="862"/>
        <v>49.196999999999996</v>
      </c>
      <c r="AG178" s="7">
        <f t="shared" si="863"/>
        <v>312.29399999999998</v>
      </c>
      <c r="AH178" s="156">
        <v>0</v>
      </c>
      <c r="AI178" s="4">
        <v>0</v>
      </c>
      <c r="AJ178" s="4"/>
      <c r="AK178" s="4">
        <f t="shared" si="864"/>
        <v>0</v>
      </c>
      <c r="AL178" s="4">
        <v>5</v>
      </c>
      <c r="AM178" s="4">
        <v>74.680000000000007</v>
      </c>
      <c r="AN178" s="6">
        <f t="shared" si="865"/>
        <v>0</v>
      </c>
      <c r="AO178" s="154">
        <v>0.2</v>
      </c>
      <c r="AP178" s="4">
        <v>0</v>
      </c>
      <c r="AQ178" s="4">
        <v>308.01</v>
      </c>
      <c r="AR178" s="6">
        <f t="shared" si="866"/>
        <v>338.81100000000004</v>
      </c>
      <c r="AS178" s="7">
        <f t="shared" si="867"/>
        <v>61.602000000000004</v>
      </c>
      <c r="AT178" s="156">
        <v>15</v>
      </c>
      <c r="AU178" s="4">
        <v>1.62</v>
      </c>
      <c r="AV178" s="4">
        <v>4.71</v>
      </c>
      <c r="AW178" s="4">
        <f t="shared" si="868"/>
        <v>24.3</v>
      </c>
      <c r="AX178" s="6">
        <f t="shared" si="869"/>
        <v>70.650000000000006</v>
      </c>
      <c r="AY178" s="165">
        <v>65</v>
      </c>
      <c r="AZ178" s="4">
        <v>1.1200000000000001</v>
      </c>
      <c r="BA178" s="4">
        <v>74.599999999999994</v>
      </c>
      <c r="BB178" s="4">
        <v>84.8</v>
      </c>
      <c r="BC178" s="4">
        <v>96.8</v>
      </c>
      <c r="BD178" s="4">
        <v>156.1</v>
      </c>
      <c r="BE178" s="4">
        <f t="shared" si="870"/>
        <v>2.4034999999999997</v>
      </c>
      <c r="BF178" s="4">
        <f t="shared" si="871"/>
        <v>72.800000000000011</v>
      </c>
      <c r="BG178" s="6">
        <f t="shared" si="872"/>
        <v>2.64385</v>
      </c>
      <c r="BH178" s="7">
        <f t="shared" si="873"/>
        <v>156.22749999999999</v>
      </c>
      <c r="BI178" s="27"/>
      <c r="BJ178" s="28"/>
      <c r="BK178" s="29"/>
      <c r="BL178" s="30"/>
      <c r="BM178" s="31"/>
      <c r="BN178" s="28"/>
      <c r="BO178" s="29"/>
      <c r="BP178" s="30"/>
      <c r="BQ178" s="31"/>
      <c r="BR178" s="28"/>
      <c r="BS178" s="29"/>
      <c r="BT178" s="30"/>
      <c r="BU178" s="31"/>
      <c r="BV178" s="28"/>
      <c r="BW178" s="29"/>
      <c r="BX178" s="30"/>
      <c r="BY178" s="31"/>
      <c r="BZ178" s="28"/>
      <c r="CA178" s="29"/>
      <c r="CB178" s="30"/>
      <c r="CD178" s="33">
        <f t="shared" si="874"/>
        <v>308.01</v>
      </c>
      <c r="CE178" s="17">
        <f t="shared" si="875"/>
        <v>246.40800000000002</v>
      </c>
      <c r="CF178" s="17">
        <f t="shared" si="876"/>
        <v>184.80600000000001</v>
      </c>
      <c r="CG178" s="17">
        <f t="shared" si="877"/>
        <v>123.20400000000001</v>
      </c>
      <c r="CH178" s="17">
        <f t="shared" si="878"/>
        <v>61.602000000000004</v>
      </c>
      <c r="CJ178" s="17">
        <f t="shared" si="879"/>
        <v>3.422333333333333</v>
      </c>
      <c r="CK178" s="17">
        <f t="shared" si="880"/>
        <v>3.2422105263157897</v>
      </c>
      <c r="CL178" s="17">
        <f t="shared" si="881"/>
        <v>3.0801000000000003</v>
      </c>
      <c r="CM178" s="17">
        <f t="shared" si="882"/>
        <v>2.9334285714285717</v>
      </c>
      <c r="CN178" s="17">
        <f t="shared" si="883"/>
        <v>1.8667272727272728</v>
      </c>
      <c r="CO178" s="17" t="e">
        <f>#REF!+AG178+AX178+AN178+BH178+#REF!+DP178</f>
        <v>#REF!</v>
      </c>
      <c r="CP178" s="17" t="e">
        <f>CO178*1.26</f>
        <v>#REF!</v>
      </c>
      <c r="CQ178" s="17">
        <f t="shared" si="684"/>
        <v>674.42349999999988</v>
      </c>
      <c r="CR178" s="17">
        <f t="shared" si="685"/>
        <v>697.49709999999982</v>
      </c>
      <c r="CS178" s="17">
        <f t="shared" si="686"/>
        <v>722.01279999999986</v>
      </c>
      <c r="CT178" s="17">
        <f t="shared" si="687"/>
        <v>750.85479999999984</v>
      </c>
      <c r="CU178" s="17">
        <f t="shared" si="688"/>
        <v>893.38234999999986</v>
      </c>
      <c r="CV178" s="17">
        <f t="shared" si="884"/>
        <v>1064.0183788499996</v>
      </c>
      <c r="CW178" s="17">
        <f t="shared" si="690"/>
        <v>40.262</v>
      </c>
      <c r="CX178" s="17">
        <f t="shared" si="885"/>
        <v>0</v>
      </c>
      <c r="CY178" s="33"/>
      <c r="CZ178" s="33"/>
      <c r="DA178" s="17"/>
      <c r="DB178" s="17"/>
      <c r="DC178" s="17"/>
      <c r="DD178" s="15">
        <f t="shared" si="886"/>
        <v>103.37850569444443</v>
      </c>
      <c r="DE178" s="15">
        <f t="shared" si="887"/>
        <v>100.37444223684209</v>
      </c>
      <c r="DF178" s="15">
        <f t="shared" si="888"/>
        <v>97.670785124999995</v>
      </c>
      <c r="DG178" s="15">
        <f t="shared" si="889"/>
        <v>95.224619166666642</v>
      </c>
      <c r="DH178" s="15">
        <f t="shared" si="890"/>
        <v>77.434321287878774</v>
      </c>
      <c r="DI178" s="15"/>
      <c r="DJ178" s="15"/>
      <c r="DK178" s="15"/>
      <c r="DL178" s="15"/>
      <c r="DM178" s="15"/>
      <c r="DO178" s="17"/>
      <c r="DP178" s="17">
        <v>3.1</v>
      </c>
      <c r="DQ178" s="32">
        <v>119.1</v>
      </c>
      <c r="DR178" s="32">
        <f t="shared" si="891"/>
        <v>320.47336765277771</v>
      </c>
      <c r="DS178" s="32">
        <f t="shared" si="892"/>
        <v>311.16077093421046</v>
      </c>
      <c r="DT178" s="32">
        <f t="shared" si="893"/>
        <v>302.77943388749998</v>
      </c>
      <c r="DU178" s="32">
        <f t="shared" si="894"/>
        <v>295.1963194166666</v>
      </c>
      <c r="DV178" s="32">
        <f t="shared" si="895"/>
        <v>240.04639599242421</v>
      </c>
      <c r="DW178" s="32">
        <v>165</v>
      </c>
      <c r="DX178" s="32">
        <f t="shared" si="896"/>
        <v>17057.453439583329</v>
      </c>
      <c r="DY178" s="32">
        <f t="shared" si="897"/>
        <v>16561.782969078944</v>
      </c>
      <c r="DZ178" s="32">
        <f t="shared" si="898"/>
        <v>16115.679545624998</v>
      </c>
      <c r="EA178" s="32">
        <f t="shared" si="899"/>
        <v>15712.062162499997</v>
      </c>
      <c r="EB178" s="32">
        <f t="shared" si="900"/>
        <v>12776.663012499997</v>
      </c>
      <c r="ED178" s="15">
        <f t="shared" si="901"/>
        <v>1860.8131024999998</v>
      </c>
      <c r="EE178" s="15">
        <f t="shared" si="902"/>
        <v>1907.1144024999996</v>
      </c>
      <c r="EF178" s="15">
        <f t="shared" si="903"/>
        <v>1953.4157025</v>
      </c>
      <c r="EG178" s="15">
        <f t="shared" si="904"/>
        <v>1999.7170024999996</v>
      </c>
      <c r="EH178" s="15">
        <f t="shared" si="905"/>
        <v>2555.3326024999997</v>
      </c>
      <c r="EI178" s="34"/>
      <c r="EJ178" s="35">
        <f t="shared" si="906"/>
        <v>12785.23365625</v>
      </c>
      <c r="EK178" s="35">
        <f t="shared" si="907"/>
        <v>10152.946375</v>
      </c>
      <c r="EL178" s="35"/>
      <c r="EM178" s="35"/>
      <c r="EN178" s="15">
        <f t="shared" si="714"/>
        <v>77.729972222222216</v>
      </c>
      <c r="EO178" s="15">
        <f t="shared" si="723"/>
        <v>87.282123684210518</v>
      </c>
      <c r="EP178" s="15">
        <f t="shared" si="724"/>
        <v>84.931117499999999</v>
      </c>
      <c r="EQ178" s="15">
        <f t="shared" si="725"/>
        <v>77.486264583333337</v>
      </c>
      <c r="ER178" s="15">
        <f t="shared" si="715"/>
        <v>61.533008333333328</v>
      </c>
      <c r="ES178" s="15"/>
      <c r="ET178" s="15">
        <f t="shared" si="726"/>
        <v>1399.1394999999998</v>
      </c>
      <c r="EU178" s="15">
        <f t="shared" si="727"/>
        <v>1658.3603499999999</v>
      </c>
      <c r="EV178" s="15">
        <f t="shared" si="728"/>
        <v>1698.6223500000001</v>
      </c>
      <c r="EW178" s="15">
        <f t="shared" si="908"/>
        <v>1859.6703500000001</v>
      </c>
      <c r="EX178" s="15">
        <f t="shared" si="909"/>
        <v>2584.3863499999998</v>
      </c>
      <c r="EY178" s="17">
        <f t="shared" si="718"/>
        <v>1399.1394999999998</v>
      </c>
      <c r="EZ178" s="17">
        <f t="shared" si="719"/>
        <v>1462.4750999999999</v>
      </c>
      <c r="FA178" s="17">
        <f t="shared" si="720"/>
        <v>1527.2527999999998</v>
      </c>
      <c r="FB178" s="17">
        <f t="shared" si="721"/>
        <v>1717.1427999999999</v>
      </c>
      <c r="FC178" s="17">
        <f t="shared" si="722"/>
        <v>2584.3863499999998</v>
      </c>
      <c r="FE178" s="17"/>
      <c r="FF178" s="17"/>
      <c r="FG178" s="17"/>
      <c r="FH178" s="17"/>
      <c r="FI178" s="17"/>
    </row>
    <row r="179" spans="1:165" ht="13.5" thickBot="1">
      <c r="A179" s="48">
        <v>3</v>
      </c>
      <c r="B179" s="19" t="s">
        <v>175</v>
      </c>
      <c r="C179" s="23">
        <v>18</v>
      </c>
      <c r="D179" s="24">
        <v>19</v>
      </c>
      <c r="E179" s="24">
        <v>20</v>
      </c>
      <c r="F179" s="24">
        <v>21</v>
      </c>
      <c r="G179" s="25">
        <v>33</v>
      </c>
      <c r="H179" s="26"/>
      <c r="I179" s="26">
        <f t="shared" si="642"/>
        <v>0</v>
      </c>
      <c r="J179" s="4">
        <f t="shared" si="850"/>
        <v>0</v>
      </c>
      <c r="K179" s="4">
        <f t="shared" si="851"/>
        <v>0</v>
      </c>
      <c r="L179" s="4">
        <f t="shared" si="852"/>
        <v>0</v>
      </c>
      <c r="M179" s="4">
        <f t="shared" si="853"/>
        <v>0</v>
      </c>
      <c r="N179" s="6">
        <f t="shared" si="854"/>
        <v>0</v>
      </c>
      <c r="O179" s="49">
        <v>0</v>
      </c>
      <c r="P179" s="4">
        <f>O179*1</f>
        <v>0</v>
      </c>
      <c r="Q179" s="4">
        <f t="shared" si="655"/>
        <v>0</v>
      </c>
      <c r="R179" s="4">
        <f t="shared" si="855"/>
        <v>0</v>
      </c>
      <c r="S179" s="4">
        <f t="shared" si="856"/>
        <v>0</v>
      </c>
      <c r="T179" s="4">
        <f t="shared" si="857"/>
        <v>0</v>
      </c>
      <c r="U179" s="4">
        <f t="shared" si="858"/>
        <v>0</v>
      </c>
      <c r="V179" s="7">
        <f t="shared" si="859"/>
        <v>0</v>
      </c>
      <c r="W179" s="156">
        <v>8.1999999999999993</v>
      </c>
      <c r="X179" s="4">
        <v>4.91</v>
      </c>
      <c r="Y179" s="4">
        <f t="shared" si="860"/>
        <v>40.262</v>
      </c>
      <c r="Z179" s="156">
        <v>15</v>
      </c>
      <c r="AA179" s="4">
        <v>4.91</v>
      </c>
      <c r="AB179" s="157">
        <f t="shared" si="861"/>
        <v>73.650000000000006</v>
      </c>
      <c r="AC179" s="12">
        <v>7.3</v>
      </c>
      <c r="AD179" s="4">
        <v>44.08</v>
      </c>
      <c r="AE179" s="4" t="e">
        <f>#REF!*AC179</f>
        <v>#REF!</v>
      </c>
      <c r="AF179" s="6">
        <f t="shared" si="862"/>
        <v>50.691999999999993</v>
      </c>
      <c r="AG179" s="7">
        <f t="shared" si="863"/>
        <v>321.78399999999999</v>
      </c>
      <c r="AH179" s="156">
        <v>0</v>
      </c>
      <c r="AI179" s="4">
        <v>0</v>
      </c>
      <c r="AJ179" s="4"/>
      <c r="AK179" s="4">
        <f t="shared" si="864"/>
        <v>0</v>
      </c>
      <c r="AL179" s="4">
        <v>5</v>
      </c>
      <c r="AM179" s="4">
        <v>74.680000000000007</v>
      </c>
      <c r="AN179" s="6">
        <f t="shared" si="865"/>
        <v>0</v>
      </c>
      <c r="AO179" s="154">
        <v>0.2</v>
      </c>
      <c r="AP179" s="4">
        <v>0</v>
      </c>
      <c r="AQ179" s="4">
        <v>266.67</v>
      </c>
      <c r="AR179" s="6">
        <f t="shared" si="866"/>
        <v>293.33700000000005</v>
      </c>
      <c r="AS179" s="7">
        <f t="shared" si="867"/>
        <v>53.334000000000003</v>
      </c>
      <c r="AT179" s="156">
        <v>15</v>
      </c>
      <c r="AU179" s="4">
        <v>1.62</v>
      </c>
      <c r="AV179" s="4">
        <v>4.71</v>
      </c>
      <c r="AW179" s="4">
        <f t="shared" si="868"/>
        <v>24.3</v>
      </c>
      <c r="AX179" s="6">
        <f t="shared" si="869"/>
        <v>70.650000000000006</v>
      </c>
      <c r="AY179" s="165">
        <v>65</v>
      </c>
      <c r="AZ179" s="4">
        <v>1.1200000000000001</v>
      </c>
      <c r="BA179" s="4">
        <v>74.599999999999994</v>
      </c>
      <c r="BB179" s="4">
        <v>84.8</v>
      </c>
      <c r="BC179" s="4">
        <v>109.5</v>
      </c>
      <c r="BD179" s="4">
        <v>156.1</v>
      </c>
      <c r="BE179" s="4">
        <f t="shared" si="870"/>
        <v>2.4034999999999997</v>
      </c>
      <c r="BF179" s="4">
        <f t="shared" si="871"/>
        <v>72.800000000000011</v>
      </c>
      <c r="BG179" s="6">
        <f t="shared" si="872"/>
        <v>2.64385</v>
      </c>
      <c r="BH179" s="7">
        <f t="shared" si="873"/>
        <v>156.22749999999999</v>
      </c>
      <c r="BI179" s="27"/>
      <c r="BJ179" s="28"/>
      <c r="BK179" s="29"/>
      <c r="BL179" s="30"/>
      <c r="BM179" s="31"/>
      <c r="BN179" s="28"/>
      <c r="BO179" s="29"/>
      <c r="BP179" s="30"/>
      <c r="BQ179" s="31"/>
      <c r="BR179" s="28"/>
      <c r="BS179" s="29"/>
      <c r="BT179" s="30"/>
      <c r="BU179" s="31"/>
      <c r="BV179" s="28"/>
      <c r="BW179" s="29"/>
      <c r="BX179" s="30"/>
      <c r="BY179" s="31"/>
      <c r="BZ179" s="28"/>
      <c r="CA179" s="29"/>
      <c r="CB179" s="30"/>
      <c r="CD179" s="33">
        <f t="shared" si="874"/>
        <v>266.67</v>
      </c>
      <c r="CE179" s="17">
        <f t="shared" si="875"/>
        <v>213.33600000000001</v>
      </c>
      <c r="CF179" s="17">
        <f t="shared" si="876"/>
        <v>160.00200000000001</v>
      </c>
      <c r="CG179" s="17">
        <f t="shared" si="877"/>
        <v>106.66800000000001</v>
      </c>
      <c r="CH179" s="17">
        <f t="shared" si="878"/>
        <v>53.334000000000003</v>
      </c>
      <c r="CJ179" s="17">
        <f t="shared" si="879"/>
        <v>2.9630000000000001</v>
      </c>
      <c r="CK179" s="17">
        <f t="shared" si="880"/>
        <v>2.8070526315789475</v>
      </c>
      <c r="CL179" s="17">
        <f t="shared" si="881"/>
        <v>2.6667000000000001</v>
      </c>
      <c r="CM179" s="17">
        <f t="shared" si="882"/>
        <v>2.539714285714286</v>
      </c>
      <c r="CN179" s="17">
        <f t="shared" si="883"/>
        <v>1.6161818181818184</v>
      </c>
      <c r="CO179" s="17" t="e">
        <f>#REF!+AG179+AX179+AN179+BH179+#REF!+DP179</f>
        <v>#REF!</v>
      </c>
      <c r="CP179" s="17" t="e">
        <f>CO179*1.263</f>
        <v>#REF!</v>
      </c>
      <c r="CQ179" s="17">
        <f t="shared" si="684"/>
        <v>675.64549999999997</v>
      </c>
      <c r="CR179" s="17">
        <f t="shared" si="685"/>
        <v>698.71910000000003</v>
      </c>
      <c r="CS179" s="17">
        <f t="shared" si="686"/>
        <v>723.23479999999995</v>
      </c>
      <c r="CT179" s="17">
        <f t="shared" si="687"/>
        <v>782.60124999999994</v>
      </c>
      <c r="CU179" s="17">
        <f t="shared" si="688"/>
        <v>894.60434999999995</v>
      </c>
      <c r="CV179" s="17">
        <f t="shared" si="884"/>
        <v>1054.73852865</v>
      </c>
      <c r="CW179" s="17">
        <f t="shared" si="690"/>
        <v>40.262</v>
      </c>
      <c r="CX179" s="17">
        <f t="shared" si="885"/>
        <v>0</v>
      </c>
      <c r="CY179" s="33"/>
      <c r="CZ179" s="33"/>
      <c r="DA179" s="17"/>
      <c r="DB179" s="17"/>
      <c r="DC179" s="17"/>
      <c r="DD179" s="15">
        <f t="shared" si="886"/>
        <v>103.45657791666666</v>
      </c>
      <c r="DE179" s="15">
        <f t="shared" si="887"/>
        <v>100.44840539473682</v>
      </c>
      <c r="DF179" s="15">
        <f t="shared" si="888"/>
        <v>97.741050124999987</v>
      </c>
      <c r="DG179" s="15">
        <f t="shared" si="889"/>
        <v>95.291538214285708</v>
      </c>
      <c r="DH179" s="15">
        <f t="shared" si="890"/>
        <v>77.476906136363624</v>
      </c>
      <c r="DI179" s="15"/>
      <c r="DJ179" s="15"/>
      <c r="DK179" s="15"/>
      <c r="DL179" s="15"/>
      <c r="DM179" s="15"/>
      <c r="DO179" s="17"/>
      <c r="DP179" s="17">
        <v>2.5</v>
      </c>
      <c r="DQ179" s="32">
        <v>117.9</v>
      </c>
      <c r="DR179" s="32">
        <f t="shared" si="891"/>
        <v>258.64144479166663</v>
      </c>
      <c r="DS179" s="32">
        <f t="shared" si="892"/>
        <v>251.12101348684206</v>
      </c>
      <c r="DT179" s="32">
        <f t="shared" si="893"/>
        <v>244.35262531249998</v>
      </c>
      <c r="DU179" s="32">
        <f t="shared" si="894"/>
        <v>238.22884553571427</v>
      </c>
      <c r="DV179" s="32">
        <f t="shared" si="895"/>
        <v>193.69226534090905</v>
      </c>
      <c r="DW179" s="32">
        <v>71</v>
      </c>
      <c r="DX179" s="32">
        <f t="shared" si="896"/>
        <v>7345.4170320833327</v>
      </c>
      <c r="DY179" s="32">
        <f t="shared" si="897"/>
        <v>7131.8367830263142</v>
      </c>
      <c r="DZ179" s="32">
        <f t="shared" si="898"/>
        <v>6939.6145588749987</v>
      </c>
      <c r="EA179" s="32">
        <f t="shared" si="899"/>
        <v>6765.699213214285</v>
      </c>
      <c r="EB179" s="32">
        <f t="shared" si="900"/>
        <v>5500.8603356818176</v>
      </c>
      <c r="ED179" s="15">
        <f t="shared" si="901"/>
        <v>1862.2184024999999</v>
      </c>
      <c r="EE179" s="15">
        <f t="shared" si="902"/>
        <v>1908.5197024999998</v>
      </c>
      <c r="EF179" s="15">
        <f t="shared" si="903"/>
        <v>1954.8210024999998</v>
      </c>
      <c r="EG179" s="15">
        <f t="shared" si="904"/>
        <v>2001.1223024999999</v>
      </c>
      <c r="EH179" s="15">
        <f t="shared" si="905"/>
        <v>2556.7379024999996</v>
      </c>
      <c r="EI179" s="34"/>
      <c r="EJ179" s="35">
        <f t="shared" si="906"/>
        <v>5505.1398687500005</v>
      </c>
      <c r="EK179" s="35">
        <f t="shared" si="907"/>
        <v>4370.9093535714283</v>
      </c>
      <c r="EL179" s="35"/>
      <c r="EM179" s="35"/>
      <c r="EN179" s="15">
        <f t="shared" si="714"/>
        <v>77.797861111111104</v>
      </c>
      <c r="EO179" s="15">
        <f t="shared" si="723"/>
        <v>87.3464394736842</v>
      </c>
      <c r="EP179" s="15">
        <f t="shared" si="724"/>
        <v>84.992217499999995</v>
      </c>
      <c r="EQ179" s="15">
        <f t="shared" si="725"/>
        <v>77.537181250000003</v>
      </c>
      <c r="ER179" s="15">
        <f t="shared" si="715"/>
        <v>61.562103571428572</v>
      </c>
      <c r="ES179" s="15"/>
      <c r="ET179" s="15">
        <f t="shared" si="726"/>
        <v>1400.3615</v>
      </c>
      <c r="EU179" s="15">
        <f t="shared" si="727"/>
        <v>1659.5823499999997</v>
      </c>
      <c r="EV179" s="15">
        <f t="shared" si="728"/>
        <v>1699.8443499999998</v>
      </c>
      <c r="EW179" s="15">
        <f t="shared" si="908"/>
        <v>1860.8923500000001</v>
      </c>
      <c r="EX179" s="15">
        <f t="shared" si="909"/>
        <v>2585.60835</v>
      </c>
      <c r="EY179" s="17">
        <f t="shared" si="718"/>
        <v>1400.3615</v>
      </c>
      <c r="EZ179" s="17">
        <f t="shared" si="719"/>
        <v>1463.6971000000001</v>
      </c>
      <c r="FA179" s="17">
        <f t="shared" si="720"/>
        <v>1528.4748</v>
      </c>
      <c r="FB179" s="17">
        <f t="shared" si="721"/>
        <v>1748.8892499999999</v>
      </c>
      <c r="FC179" s="17">
        <f t="shared" si="722"/>
        <v>2585.60835</v>
      </c>
      <c r="FE179" s="17"/>
      <c r="FF179" s="17"/>
      <c r="FG179" s="17"/>
      <c r="FH179" s="17"/>
      <c r="FI179" s="17"/>
    </row>
    <row r="180" spans="1:165" ht="13.5" thickBot="1">
      <c r="A180" s="48">
        <v>4</v>
      </c>
      <c r="B180" s="19" t="s">
        <v>176</v>
      </c>
      <c r="C180" s="23">
        <v>18</v>
      </c>
      <c r="D180" s="24">
        <v>19</v>
      </c>
      <c r="E180" s="24">
        <v>20</v>
      </c>
      <c r="F180" s="24">
        <v>21</v>
      </c>
      <c r="G180" s="25">
        <v>33</v>
      </c>
      <c r="H180" s="26">
        <v>8.3699999999999992</v>
      </c>
      <c r="I180" s="26">
        <f t="shared" si="642"/>
        <v>9.2070000000000007</v>
      </c>
      <c r="J180" s="4">
        <f t="shared" si="850"/>
        <v>165.726</v>
      </c>
      <c r="K180" s="4">
        <f t="shared" si="851"/>
        <v>174.93300000000002</v>
      </c>
      <c r="L180" s="4">
        <f t="shared" si="852"/>
        <v>184.14000000000001</v>
      </c>
      <c r="M180" s="4">
        <f t="shared" si="853"/>
        <v>193.34700000000001</v>
      </c>
      <c r="N180" s="6">
        <f t="shared" si="854"/>
        <v>303.83100000000002</v>
      </c>
      <c r="O180" s="49">
        <v>1.5350000000000001E-2</v>
      </c>
      <c r="P180" s="4">
        <v>1630.25</v>
      </c>
      <c r="Q180" s="4">
        <f t="shared" si="655"/>
        <v>1858.4849999999999</v>
      </c>
      <c r="R180" s="4">
        <f t="shared" si="855"/>
        <v>450.43807500000003</v>
      </c>
      <c r="S180" s="4">
        <f t="shared" si="856"/>
        <v>475.46241250000003</v>
      </c>
      <c r="T180" s="4">
        <f t="shared" si="857"/>
        <v>500.48675000000003</v>
      </c>
      <c r="U180" s="4">
        <f t="shared" si="858"/>
        <v>525.51108750000003</v>
      </c>
      <c r="V180" s="7">
        <f t="shared" si="859"/>
        <v>825.80313750000005</v>
      </c>
      <c r="W180" s="156">
        <v>8.1999999999999993</v>
      </c>
      <c r="X180" s="4">
        <v>4.91</v>
      </c>
      <c r="Y180" s="4">
        <f t="shared" si="860"/>
        <v>40.262</v>
      </c>
      <c r="Z180" s="156">
        <v>15</v>
      </c>
      <c r="AA180" s="4">
        <v>4.91</v>
      </c>
      <c r="AB180" s="157">
        <f t="shared" si="861"/>
        <v>73.650000000000006</v>
      </c>
      <c r="AC180" s="12">
        <v>9.1</v>
      </c>
      <c r="AD180" s="4">
        <v>44.08</v>
      </c>
      <c r="AE180" s="4" t="e">
        <f>#REF!*AC180</f>
        <v>#REF!</v>
      </c>
      <c r="AF180" s="6">
        <f t="shared" si="862"/>
        <v>50.691999999999993</v>
      </c>
      <c r="AG180" s="7">
        <f t="shared" si="863"/>
        <v>401.12799999999999</v>
      </c>
      <c r="AH180" s="156">
        <v>9.1</v>
      </c>
      <c r="AI180" s="4">
        <v>10.23</v>
      </c>
      <c r="AJ180" s="4">
        <v>23.17</v>
      </c>
      <c r="AK180" s="4">
        <f t="shared" si="864"/>
        <v>93.093000000000004</v>
      </c>
      <c r="AL180" s="4">
        <v>5</v>
      </c>
      <c r="AM180" s="4">
        <v>74.680000000000007</v>
      </c>
      <c r="AN180" s="6">
        <f t="shared" si="865"/>
        <v>210.84700000000001</v>
      </c>
      <c r="AO180" s="154">
        <v>0.3</v>
      </c>
      <c r="AP180" s="4">
        <v>81.66</v>
      </c>
      <c r="AQ180" s="4">
        <v>306.67</v>
      </c>
      <c r="AR180" s="6">
        <f t="shared" si="866"/>
        <v>337.33700000000005</v>
      </c>
      <c r="AS180" s="7">
        <f t="shared" si="867"/>
        <v>92.001000000000005</v>
      </c>
      <c r="AT180" s="156">
        <v>15</v>
      </c>
      <c r="AU180" s="4">
        <v>1.62</v>
      </c>
      <c r="AV180" s="4">
        <v>4.71</v>
      </c>
      <c r="AW180" s="4">
        <f t="shared" si="868"/>
        <v>24.3</v>
      </c>
      <c r="AX180" s="6">
        <f t="shared" si="869"/>
        <v>70.650000000000006</v>
      </c>
      <c r="AY180" s="165">
        <v>65</v>
      </c>
      <c r="AZ180" s="4">
        <v>1.1200000000000001</v>
      </c>
      <c r="BA180" s="4">
        <v>74.599999999999994</v>
      </c>
      <c r="BB180" s="4">
        <v>84.8</v>
      </c>
      <c r="BC180" s="4">
        <v>96.8</v>
      </c>
      <c r="BD180" s="4">
        <v>121</v>
      </c>
      <c r="BE180" s="4">
        <f t="shared" si="870"/>
        <v>2.4034999999999997</v>
      </c>
      <c r="BF180" s="4">
        <f t="shared" si="871"/>
        <v>72.800000000000011</v>
      </c>
      <c r="BG180" s="6">
        <f t="shared" si="872"/>
        <v>2.64385</v>
      </c>
      <c r="BH180" s="7">
        <f t="shared" si="873"/>
        <v>156.22749999999999</v>
      </c>
      <c r="BI180" s="27"/>
      <c r="BJ180" s="28"/>
      <c r="BK180" s="29"/>
      <c r="BL180" s="30"/>
      <c r="BM180" s="31"/>
      <c r="BN180" s="28"/>
      <c r="BO180" s="29"/>
      <c r="BP180" s="30"/>
      <c r="BQ180" s="31"/>
      <c r="BR180" s="28"/>
      <c r="BS180" s="29"/>
      <c r="BT180" s="30"/>
      <c r="BU180" s="31"/>
      <c r="BV180" s="28"/>
      <c r="BW180" s="29"/>
      <c r="BX180" s="30"/>
      <c r="BY180" s="31"/>
      <c r="BZ180" s="28"/>
      <c r="CA180" s="29"/>
      <c r="CB180" s="30"/>
      <c r="CD180" s="33">
        <f t="shared" si="874"/>
        <v>460.005</v>
      </c>
      <c r="CE180" s="17">
        <f t="shared" si="875"/>
        <v>368.00400000000002</v>
      </c>
      <c r="CF180" s="17">
        <f t="shared" si="876"/>
        <v>276.00300000000004</v>
      </c>
      <c r="CG180" s="17">
        <f t="shared" si="877"/>
        <v>184.00200000000001</v>
      </c>
      <c r="CH180" s="17">
        <f t="shared" si="878"/>
        <v>92.001000000000005</v>
      </c>
      <c r="CJ180" s="17">
        <f t="shared" si="879"/>
        <v>5.1111666666666666</v>
      </c>
      <c r="CK180" s="17">
        <f t="shared" si="880"/>
        <v>4.8421578947368422</v>
      </c>
      <c r="CL180" s="17">
        <f t="shared" si="881"/>
        <v>4.6000500000000013</v>
      </c>
      <c r="CM180" s="17">
        <f t="shared" si="882"/>
        <v>4.3810000000000002</v>
      </c>
      <c r="CN180" s="17">
        <f t="shared" si="883"/>
        <v>2.7879090909090909</v>
      </c>
      <c r="CO180" s="17" t="e">
        <f>#REF!+AG180+AX180+AN180+BH180+#REF!+DP180</f>
        <v>#REF!</v>
      </c>
      <c r="CP180" s="17" t="e">
        <f>CO180*1.258</f>
        <v>#REF!</v>
      </c>
      <c r="CQ180" s="17">
        <f t="shared" si="684"/>
        <v>1004.5034999999999</v>
      </c>
      <c r="CR180" s="17">
        <f t="shared" si="685"/>
        <v>1027.5771</v>
      </c>
      <c r="CS180" s="17">
        <f t="shared" si="686"/>
        <v>1052.0927999999999</v>
      </c>
      <c r="CT180" s="17">
        <f t="shared" si="687"/>
        <v>1080.9348</v>
      </c>
      <c r="CU180" s="17">
        <f t="shared" si="688"/>
        <v>1139.0995</v>
      </c>
      <c r="CV180" s="17">
        <f t="shared" si="884"/>
        <v>1346.4156090000001</v>
      </c>
      <c r="CW180" s="17">
        <f t="shared" si="690"/>
        <v>40.262</v>
      </c>
      <c r="CX180" s="17">
        <f t="shared" si="885"/>
        <v>25.024337500000001</v>
      </c>
      <c r="CY180" s="33"/>
      <c r="CZ180" s="33"/>
      <c r="DA180" s="17"/>
      <c r="DB180" s="17"/>
      <c r="DC180" s="17"/>
      <c r="DD180" s="15">
        <f t="shared" si="886"/>
        <v>119.07710138888888</v>
      </c>
      <c r="DE180" s="15">
        <f t="shared" si="887"/>
        <v>115.24679605263157</v>
      </c>
      <c r="DF180" s="15">
        <f t="shared" si="888"/>
        <v>111.79952125</v>
      </c>
      <c r="DG180" s="15">
        <f t="shared" si="889"/>
        <v>108.68055833333332</v>
      </c>
      <c r="DH180" s="15">
        <f t="shared" si="890"/>
        <v>85.997191666666666</v>
      </c>
      <c r="DI180" s="15"/>
      <c r="DJ180" s="15"/>
      <c r="DK180" s="15"/>
      <c r="DL180" s="15"/>
      <c r="DM180" s="15"/>
      <c r="DO180" s="17"/>
      <c r="DP180" s="17">
        <v>13.3</v>
      </c>
      <c r="DQ180" s="32">
        <v>118.2</v>
      </c>
      <c r="DR180" s="32">
        <f t="shared" si="891"/>
        <v>1583.7254484722221</v>
      </c>
      <c r="DS180" s="32">
        <f t="shared" si="892"/>
        <v>1532.7823874999999</v>
      </c>
      <c r="DT180" s="32">
        <f t="shared" si="893"/>
        <v>1486.933632625</v>
      </c>
      <c r="DU180" s="32">
        <f t="shared" si="894"/>
        <v>1445.4514258333334</v>
      </c>
      <c r="DV180" s="32">
        <f t="shared" si="895"/>
        <v>1143.7626491666667</v>
      </c>
      <c r="DW180" s="32">
        <v>704</v>
      </c>
      <c r="DX180" s="32">
        <f t="shared" si="896"/>
        <v>83830.27937777777</v>
      </c>
      <c r="DY180" s="32">
        <f t="shared" si="897"/>
        <v>81133.74442105263</v>
      </c>
      <c r="DZ180" s="32">
        <f t="shared" si="898"/>
        <v>78706.862959999999</v>
      </c>
      <c r="EA180" s="32">
        <f t="shared" si="899"/>
        <v>76511.113066666658</v>
      </c>
      <c r="EB180" s="32">
        <f t="shared" si="900"/>
        <v>60542.022933333334</v>
      </c>
      <c r="ED180" s="15">
        <f t="shared" si="901"/>
        <v>2143.3878249999998</v>
      </c>
      <c r="EE180" s="15">
        <f t="shared" si="902"/>
        <v>2189.6891249999999</v>
      </c>
      <c r="EF180" s="15">
        <f t="shared" si="903"/>
        <v>2235.990425</v>
      </c>
      <c r="EG180" s="15">
        <f t="shared" si="904"/>
        <v>2282.2917249999996</v>
      </c>
      <c r="EH180" s="15">
        <f t="shared" si="905"/>
        <v>2837.9073250000001</v>
      </c>
      <c r="EI180" s="34"/>
      <c r="EJ180" s="35">
        <f t="shared" si="906"/>
        <v>61758.033333333333</v>
      </c>
      <c r="EK180" s="35">
        <f t="shared" si="907"/>
        <v>47437.92533333334</v>
      </c>
      <c r="EL180" s="35"/>
      <c r="EM180" s="35"/>
      <c r="EN180" s="15">
        <f t="shared" si="714"/>
        <v>96.06774999999999</v>
      </c>
      <c r="EO180" s="15">
        <f t="shared" si="723"/>
        <v>100.21460526315789</v>
      </c>
      <c r="EP180" s="15">
        <f t="shared" si="724"/>
        <v>97.216975000000005</v>
      </c>
      <c r="EQ180" s="15">
        <f t="shared" si="725"/>
        <v>87.724479166666669</v>
      </c>
      <c r="ER180" s="15">
        <f t="shared" si="715"/>
        <v>67.383416666666676</v>
      </c>
      <c r="ES180" s="15"/>
      <c r="ET180" s="15">
        <f t="shared" si="726"/>
        <v>1729.2194999999997</v>
      </c>
      <c r="EU180" s="15">
        <f t="shared" si="727"/>
        <v>1904.0774999999999</v>
      </c>
      <c r="EV180" s="15">
        <f t="shared" si="728"/>
        <v>1944.3395</v>
      </c>
      <c r="EW180" s="15">
        <f t="shared" si="908"/>
        <v>2105.3874999999998</v>
      </c>
      <c r="EX180" s="15">
        <f t="shared" si="909"/>
        <v>2830.1035000000002</v>
      </c>
      <c r="EY180" s="17">
        <f t="shared" si="718"/>
        <v>1729.2194999999997</v>
      </c>
      <c r="EZ180" s="17">
        <f t="shared" si="719"/>
        <v>1792.5551</v>
      </c>
      <c r="FA180" s="17">
        <f t="shared" si="720"/>
        <v>1857.3327999999999</v>
      </c>
      <c r="FB180" s="17">
        <f t="shared" si="721"/>
        <v>2047.2228</v>
      </c>
      <c r="FC180" s="17">
        <f t="shared" si="722"/>
        <v>2830.1035000000002</v>
      </c>
      <c r="FE180" s="17"/>
      <c r="FF180" s="17"/>
      <c r="FG180" s="17"/>
      <c r="FH180" s="17"/>
      <c r="FI180" s="17"/>
    </row>
    <row r="181" spans="1:165" ht="13.5" thickBot="1">
      <c r="A181" s="48">
        <v>5</v>
      </c>
      <c r="B181" s="19" t="s">
        <v>177</v>
      </c>
      <c r="C181" s="23">
        <v>18</v>
      </c>
      <c r="D181" s="24">
        <v>19</v>
      </c>
      <c r="E181" s="24">
        <v>20</v>
      </c>
      <c r="F181" s="24">
        <v>21</v>
      </c>
      <c r="G181" s="25">
        <v>33</v>
      </c>
      <c r="H181" s="26"/>
      <c r="I181" s="26">
        <f t="shared" si="642"/>
        <v>0</v>
      </c>
      <c r="J181" s="4">
        <f t="shared" si="850"/>
        <v>0</v>
      </c>
      <c r="K181" s="4">
        <f t="shared" si="851"/>
        <v>0</v>
      </c>
      <c r="L181" s="4">
        <f t="shared" si="852"/>
        <v>0</v>
      </c>
      <c r="M181" s="4">
        <f t="shared" si="853"/>
        <v>0</v>
      </c>
      <c r="N181" s="6">
        <f t="shared" si="854"/>
        <v>0</v>
      </c>
      <c r="O181" s="49">
        <v>0</v>
      </c>
      <c r="P181" s="4">
        <f>O181*1</f>
        <v>0</v>
      </c>
      <c r="Q181" s="4">
        <f t="shared" si="655"/>
        <v>0</v>
      </c>
      <c r="R181" s="4">
        <f t="shared" si="855"/>
        <v>0</v>
      </c>
      <c r="S181" s="4">
        <f t="shared" si="856"/>
        <v>0</v>
      </c>
      <c r="T181" s="4">
        <f t="shared" si="857"/>
        <v>0</v>
      </c>
      <c r="U181" s="4">
        <f t="shared" si="858"/>
        <v>0</v>
      </c>
      <c r="V181" s="7">
        <f t="shared" si="859"/>
        <v>0</v>
      </c>
      <c r="W181" s="156">
        <v>8.1999999999999993</v>
      </c>
      <c r="X181" s="4">
        <v>4.91</v>
      </c>
      <c r="Y181" s="4">
        <f t="shared" si="860"/>
        <v>40.262</v>
      </c>
      <c r="Z181" s="156">
        <v>15</v>
      </c>
      <c r="AA181" s="4">
        <v>4.91</v>
      </c>
      <c r="AB181" s="157">
        <f t="shared" si="861"/>
        <v>73.650000000000006</v>
      </c>
      <c r="AC181" s="12">
        <v>7.3</v>
      </c>
      <c r="AD181" s="4">
        <v>44.08</v>
      </c>
      <c r="AE181" s="4" t="e">
        <f>#REF!*AC181</f>
        <v>#REF!</v>
      </c>
      <c r="AF181" s="6">
        <f t="shared" si="862"/>
        <v>50.691999999999993</v>
      </c>
      <c r="AG181" s="7">
        <f t="shared" si="863"/>
        <v>321.78399999999999</v>
      </c>
      <c r="AH181" s="156">
        <v>0</v>
      </c>
      <c r="AI181" s="4">
        <v>0</v>
      </c>
      <c r="AJ181" s="4"/>
      <c r="AK181" s="4">
        <f t="shared" si="864"/>
        <v>0</v>
      </c>
      <c r="AL181" s="4">
        <v>5</v>
      </c>
      <c r="AM181" s="4">
        <v>74.680000000000007</v>
      </c>
      <c r="AN181" s="6">
        <f t="shared" si="865"/>
        <v>0</v>
      </c>
      <c r="AO181" s="154">
        <v>0.2</v>
      </c>
      <c r="AP181" s="4">
        <v>0</v>
      </c>
      <c r="AQ181" s="4">
        <v>266.67</v>
      </c>
      <c r="AR181" s="6">
        <f t="shared" si="866"/>
        <v>293.33700000000005</v>
      </c>
      <c r="AS181" s="7">
        <f t="shared" si="867"/>
        <v>53.334000000000003</v>
      </c>
      <c r="AT181" s="156">
        <v>15</v>
      </c>
      <c r="AU181" s="4">
        <v>1.62</v>
      </c>
      <c r="AV181" s="4">
        <v>4.71</v>
      </c>
      <c r="AW181" s="4">
        <f t="shared" si="868"/>
        <v>24.3</v>
      </c>
      <c r="AX181" s="6">
        <f t="shared" si="869"/>
        <v>70.650000000000006</v>
      </c>
      <c r="AY181" s="165">
        <v>65</v>
      </c>
      <c r="AZ181" s="4">
        <v>1.1200000000000001</v>
      </c>
      <c r="BA181" s="4">
        <v>74.599999999999994</v>
      </c>
      <c r="BB181" s="4">
        <v>84.8</v>
      </c>
      <c r="BC181" s="4">
        <v>109.5</v>
      </c>
      <c r="BD181" s="4">
        <v>156.1</v>
      </c>
      <c r="BE181" s="4">
        <f t="shared" si="870"/>
        <v>2.4034999999999997</v>
      </c>
      <c r="BF181" s="4">
        <f t="shared" si="871"/>
        <v>72.800000000000011</v>
      </c>
      <c r="BG181" s="6">
        <f t="shared" si="872"/>
        <v>2.64385</v>
      </c>
      <c r="BH181" s="7">
        <f t="shared" si="873"/>
        <v>156.22749999999999</v>
      </c>
      <c r="BI181" s="27"/>
      <c r="BJ181" s="28"/>
      <c r="BK181" s="29"/>
      <c r="BL181" s="30"/>
      <c r="BM181" s="31"/>
      <c r="BN181" s="28"/>
      <c r="BO181" s="29"/>
      <c r="BP181" s="30"/>
      <c r="BQ181" s="31"/>
      <c r="BR181" s="28"/>
      <c r="BS181" s="29"/>
      <c r="BT181" s="30"/>
      <c r="BU181" s="31"/>
      <c r="BV181" s="28"/>
      <c r="BW181" s="29"/>
      <c r="BX181" s="30"/>
      <c r="BY181" s="31"/>
      <c r="BZ181" s="28"/>
      <c r="CA181" s="29"/>
      <c r="CB181" s="30"/>
      <c r="CD181" s="33">
        <f t="shared" si="874"/>
        <v>266.67</v>
      </c>
      <c r="CE181" s="17">
        <f t="shared" si="875"/>
        <v>213.33600000000001</v>
      </c>
      <c r="CF181" s="17">
        <f t="shared" si="876"/>
        <v>160.00200000000001</v>
      </c>
      <c r="CG181" s="17">
        <f t="shared" si="877"/>
        <v>106.66800000000001</v>
      </c>
      <c r="CH181" s="17">
        <f t="shared" si="878"/>
        <v>53.334000000000003</v>
      </c>
      <c r="CJ181" s="17">
        <f t="shared" si="879"/>
        <v>2.9630000000000001</v>
      </c>
      <c r="CK181" s="17">
        <f t="shared" si="880"/>
        <v>2.8070526315789475</v>
      </c>
      <c r="CL181" s="17">
        <f t="shared" si="881"/>
        <v>2.6667000000000001</v>
      </c>
      <c r="CM181" s="17">
        <f t="shared" si="882"/>
        <v>2.539714285714286</v>
      </c>
      <c r="CN181" s="17">
        <f t="shared" si="883"/>
        <v>1.6161818181818184</v>
      </c>
      <c r="CO181" s="17" t="e">
        <f>#REF!+AG181+AX181+AN181+BH181+#REF!+DP181</f>
        <v>#REF!</v>
      </c>
      <c r="CP181" s="17" t="e">
        <f>CO181*1.265</f>
        <v>#REF!</v>
      </c>
      <c r="CQ181" s="17">
        <f t="shared" si="684"/>
        <v>675.64549999999997</v>
      </c>
      <c r="CR181" s="17">
        <f t="shared" si="685"/>
        <v>698.71910000000003</v>
      </c>
      <c r="CS181" s="17">
        <f t="shared" si="686"/>
        <v>723.23479999999995</v>
      </c>
      <c r="CT181" s="17">
        <f t="shared" si="687"/>
        <v>782.60124999999994</v>
      </c>
      <c r="CU181" s="17">
        <f t="shared" si="688"/>
        <v>894.60434999999995</v>
      </c>
      <c r="CV181" s="17">
        <f t="shared" si="884"/>
        <v>1046.6870895</v>
      </c>
      <c r="CW181" s="17">
        <f t="shared" si="690"/>
        <v>40.262</v>
      </c>
      <c r="CX181" s="17">
        <f t="shared" si="885"/>
        <v>0</v>
      </c>
      <c r="CY181" s="33"/>
      <c r="CZ181" s="33"/>
      <c r="DA181" s="17"/>
      <c r="DB181" s="17"/>
      <c r="DC181" s="17"/>
      <c r="DD181" s="15">
        <f t="shared" si="886"/>
        <v>103.45657791666666</v>
      </c>
      <c r="DE181" s="15">
        <f t="shared" si="887"/>
        <v>100.44840539473682</v>
      </c>
      <c r="DF181" s="15">
        <f t="shared" si="888"/>
        <v>97.741050124999987</v>
      </c>
      <c r="DG181" s="15">
        <f t="shared" si="889"/>
        <v>95.291538214285708</v>
      </c>
      <c r="DH181" s="15">
        <f t="shared" si="890"/>
        <v>77.476906136363624</v>
      </c>
      <c r="DI181" s="15"/>
      <c r="DJ181" s="15"/>
      <c r="DK181" s="15"/>
      <c r="DL181" s="15"/>
      <c r="DM181" s="15"/>
      <c r="DO181" s="17"/>
      <c r="DP181" s="17">
        <v>3</v>
      </c>
      <c r="DQ181" s="32">
        <v>117</v>
      </c>
      <c r="DR181" s="32">
        <f t="shared" si="891"/>
        <v>310.36973374999997</v>
      </c>
      <c r="DS181" s="32">
        <f t="shared" si="892"/>
        <v>301.34521618421047</v>
      </c>
      <c r="DT181" s="32">
        <f t="shared" si="893"/>
        <v>293.22315037499993</v>
      </c>
      <c r="DU181" s="32">
        <f t="shared" si="894"/>
        <v>285.87461464285713</v>
      </c>
      <c r="DV181" s="32">
        <f t="shared" si="895"/>
        <v>232.43071840909087</v>
      </c>
      <c r="DW181" s="32">
        <v>109</v>
      </c>
      <c r="DX181" s="32">
        <f t="shared" si="896"/>
        <v>11276.766992916666</v>
      </c>
      <c r="DY181" s="32">
        <f t="shared" si="897"/>
        <v>10948.876188026314</v>
      </c>
      <c r="DZ181" s="32">
        <f t="shared" si="898"/>
        <v>10653.774463624999</v>
      </c>
      <c r="EA181" s="32">
        <f t="shared" si="899"/>
        <v>10386.777665357142</v>
      </c>
      <c r="EB181" s="32">
        <f t="shared" si="900"/>
        <v>8444.9827688636342</v>
      </c>
      <c r="ED181" s="15">
        <f t="shared" si="901"/>
        <v>1862.2184024999999</v>
      </c>
      <c r="EE181" s="15">
        <f t="shared" si="902"/>
        <v>1908.5197024999998</v>
      </c>
      <c r="EF181" s="15">
        <f t="shared" si="903"/>
        <v>1954.8210024999998</v>
      </c>
      <c r="EG181" s="15">
        <f t="shared" si="904"/>
        <v>2001.1223024999999</v>
      </c>
      <c r="EH181" s="15">
        <f t="shared" si="905"/>
        <v>2556.7379024999996</v>
      </c>
      <c r="EI181" s="34"/>
      <c r="EJ181" s="35">
        <f t="shared" si="906"/>
        <v>8451.552756250001</v>
      </c>
      <c r="EK181" s="35">
        <f t="shared" si="907"/>
        <v>6710.269289285714</v>
      </c>
      <c r="EL181" s="35"/>
      <c r="EM181" s="35"/>
      <c r="EN181" s="15">
        <f t="shared" si="714"/>
        <v>77.797861111111104</v>
      </c>
      <c r="EO181" s="15">
        <f t="shared" si="723"/>
        <v>87.3464394736842</v>
      </c>
      <c r="EP181" s="15">
        <f t="shared" si="724"/>
        <v>84.992217499999995</v>
      </c>
      <c r="EQ181" s="15">
        <f t="shared" si="725"/>
        <v>77.537181250000003</v>
      </c>
      <c r="ER181" s="15">
        <f t="shared" si="715"/>
        <v>61.562103571428572</v>
      </c>
      <c r="ES181" s="15"/>
      <c r="ET181" s="15">
        <f t="shared" si="726"/>
        <v>1400.3615</v>
      </c>
      <c r="EU181" s="15">
        <f t="shared" si="727"/>
        <v>1659.5823499999997</v>
      </c>
      <c r="EV181" s="15">
        <f t="shared" si="728"/>
        <v>1699.8443499999998</v>
      </c>
      <c r="EW181" s="15">
        <f t="shared" si="908"/>
        <v>1860.8923500000001</v>
      </c>
      <c r="EX181" s="15">
        <f t="shared" si="909"/>
        <v>2585.60835</v>
      </c>
      <c r="EY181" s="17">
        <f t="shared" si="718"/>
        <v>1400.3615</v>
      </c>
      <c r="EZ181" s="17">
        <f t="shared" si="719"/>
        <v>1463.6971000000001</v>
      </c>
      <c r="FA181" s="17">
        <f t="shared" si="720"/>
        <v>1528.4748</v>
      </c>
      <c r="FB181" s="17">
        <f t="shared" si="721"/>
        <v>1748.8892499999999</v>
      </c>
      <c r="FC181" s="17">
        <f t="shared" si="722"/>
        <v>2585.60835</v>
      </c>
      <c r="FE181" s="17"/>
      <c r="FF181" s="17"/>
      <c r="FG181" s="17"/>
      <c r="FH181" s="17"/>
      <c r="FI181" s="17"/>
    </row>
    <row r="182" spans="1:165" ht="13.5" thickBot="1">
      <c r="A182" s="48">
        <v>6</v>
      </c>
      <c r="B182" s="19" t="s">
        <v>178</v>
      </c>
      <c r="C182" s="23">
        <v>18</v>
      </c>
      <c r="D182" s="24">
        <v>19</v>
      </c>
      <c r="E182" s="24">
        <v>20</v>
      </c>
      <c r="F182" s="24">
        <v>21</v>
      </c>
      <c r="G182" s="25">
        <v>33</v>
      </c>
      <c r="H182" s="26"/>
      <c r="I182" s="26">
        <f t="shared" si="642"/>
        <v>0</v>
      </c>
      <c r="J182" s="4">
        <f t="shared" si="850"/>
        <v>0</v>
      </c>
      <c r="K182" s="4">
        <f t="shared" si="851"/>
        <v>0</v>
      </c>
      <c r="L182" s="4">
        <f t="shared" si="852"/>
        <v>0</v>
      </c>
      <c r="M182" s="4">
        <f t="shared" si="853"/>
        <v>0</v>
      </c>
      <c r="N182" s="6">
        <f t="shared" si="854"/>
        <v>0</v>
      </c>
      <c r="O182" s="49">
        <v>1.5350000000000001E-2</v>
      </c>
      <c r="P182" s="4">
        <v>1630.25</v>
      </c>
      <c r="Q182" s="4">
        <f t="shared" si="655"/>
        <v>1858.4849999999999</v>
      </c>
      <c r="R182" s="4">
        <f t="shared" si="855"/>
        <v>450.43807500000003</v>
      </c>
      <c r="S182" s="4">
        <f t="shared" si="856"/>
        <v>475.46241250000003</v>
      </c>
      <c r="T182" s="4">
        <f t="shared" si="857"/>
        <v>500.48675000000003</v>
      </c>
      <c r="U182" s="4">
        <f t="shared" si="858"/>
        <v>525.51108750000003</v>
      </c>
      <c r="V182" s="7">
        <f t="shared" si="859"/>
        <v>825.80313750000005</v>
      </c>
      <c r="W182" s="156">
        <v>8.1999999999999993</v>
      </c>
      <c r="X182" s="4">
        <v>4.91</v>
      </c>
      <c r="Y182" s="4">
        <f t="shared" si="860"/>
        <v>40.262</v>
      </c>
      <c r="Z182" s="156">
        <v>15</v>
      </c>
      <c r="AA182" s="4">
        <v>4.91</v>
      </c>
      <c r="AB182" s="157">
        <f t="shared" si="861"/>
        <v>73.650000000000006</v>
      </c>
      <c r="AC182" s="12">
        <v>7.3</v>
      </c>
      <c r="AD182" s="4">
        <v>44.08</v>
      </c>
      <c r="AE182" s="4" t="e">
        <f>#REF!*AC182</f>
        <v>#REF!</v>
      </c>
      <c r="AF182" s="6">
        <f t="shared" si="862"/>
        <v>50.691999999999993</v>
      </c>
      <c r="AG182" s="7">
        <f t="shared" si="863"/>
        <v>321.78399999999999</v>
      </c>
      <c r="AH182" s="156">
        <v>0</v>
      </c>
      <c r="AI182" s="4">
        <v>0</v>
      </c>
      <c r="AJ182" s="4"/>
      <c r="AK182" s="4">
        <f t="shared" si="864"/>
        <v>0</v>
      </c>
      <c r="AL182" s="4">
        <v>5</v>
      </c>
      <c r="AM182" s="4">
        <v>74.680000000000007</v>
      </c>
      <c r="AN182" s="6">
        <f t="shared" si="865"/>
        <v>0</v>
      </c>
      <c r="AO182" s="154">
        <v>0.2</v>
      </c>
      <c r="AP182" s="4">
        <v>0</v>
      </c>
      <c r="AQ182" s="4">
        <v>225.33</v>
      </c>
      <c r="AR182" s="6">
        <f t="shared" si="866"/>
        <v>247.86300000000003</v>
      </c>
      <c r="AS182" s="7">
        <f t="shared" si="867"/>
        <v>45.066000000000003</v>
      </c>
      <c r="AT182" s="156">
        <v>15</v>
      </c>
      <c r="AU182" s="4">
        <v>1.62</v>
      </c>
      <c r="AV182" s="4">
        <v>4.71</v>
      </c>
      <c r="AW182" s="4">
        <f t="shared" si="868"/>
        <v>24.3</v>
      </c>
      <c r="AX182" s="6">
        <f t="shared" si="869"/>
        <v>70.650000000000006</v>
      </c>
      <c r="AY182" s="165">
        <v>65</v>
      </c>
      <c r="AZ182" s="4">
        <v>1.1200000000000001</v>
      </c>
      <c r="BA182" s="4">
        <v>74.599999999999994</v>
      </c>
      <c r="BB182" s="4">
        <v>84.8</v>
      </c>
      <c r="BC182" s="4">
        <v>109.5</v>
      </c>
      <c r="BD182" s="4">
        <v>156.1</v>
      </c>
      <c r="BE182" s="4">
        <f t="shared" si="870"/>
        <v>2.4034999999999997</v>
      </c>
      <c r="BF182" s="4">
        <f t="shared" si="871"/>
        <v>72.800000000000011</v>
      </c>
      <c r="BG182" s="6">
        <f t="shared" si="872"/>
        <v>2.64385</v>
      </c>
      <c r="BH182" s="7">
        <f t="shared" si="873"/>
        <v>156.22749999999999</v>
      </c>
      <c r="BI182" s="27"/>
      <c r="BJ182" s="28"/>
      <c r="BK182" s="29"/>
      <c r="BL182" s="30"/>
      <c r="BM182" s="31"/>
      <c r="BN182" s="28"/>
      <c r="BO182" s="29"/>
      <c r="BP182" s="30"/>
      <c r="BQ182" s="31"/>
      <c r="BR182" s="28"/>
      <c r="BS182" s="29"/>
      <c r="BT182" s="30"/>
      <c r="BU182" s="31"/>
      <c r="BV182" s="28"/>
      <c r="BW182" s="29"/>
      <c r="BX182" s="30"/>
      <c r="BY182" s="31"/>
      <c r="BZ182" s="28"/>
      <c r="CA182" s="29"/>
      <c r="CB182" s="30"/>
      <c r="CD182" s="33">
        <f t="shared" si="874"/>
        <v>225.33</v>
      </c>
      <c r="CE182" s="17">
        <f t="shared" si="875"/>
        <v>180.26400000000001</v>
      </c>
      <c r="CF182" s="17">
        <f t="shared" si="876"/>
        <v>135.19800000000001</v>
      </c>
      <c r="CG182" s="17">
        <f t="shared" si="877"/>
        <v>90.132000000000005</v>
      </c>
      <c r="CH182" s="17">
        <f t="shared" si="878"/>
        <v>45.066000000000003</v>
      </c>
      <c r="CJ182" s="17">
        <f t="shared" si="879"/>
        <v>2.5036666666666667</v>
      </c>
      <c r="CK182" s="17">
        <f t="shared" si="880"/>
        <v>2.3718947368421053</v>
      </c>
      <c r="CL182" s="17">
        <f t="shared" si="881"/>
        <v>2.2533000000000003</v>
      </c>
      <c r="CM182" s="17">
        <f t="shared" si="882"/>
        <v>2.1459999999999999</v>
      </c>
      <c r="CN182" s="17">
        <f t="shared" si="883"/>
        <v>1.3656363636363638</v>
      </c>
      <c r="CO182" s="17" t="e">
        <f>#REF!+AG182+AX182+AN182+BH182+#REF!+DP182</f>
        <v>#REF!</v>
      </c>
      <c r="CP182" s="17" t="e">
        <f>CO182*1.271</f>
        <v>#REF!</v>
      </c>
      <c r="CQ182" s="17">
        <f t="shared" si="684"/>
        <v>667.37749999999994</v>
      </c>
      <c r="CR182" s="17">
        <f t="shared" si="685"/>
        <v>690.4511</v>
      </c>
      <c r="CS182" s="17">
        <f t="shared" si="686"/>
        <v>714.96679999999992</v>
      </c>
      <c r="CT182" s="17">
        <f t="shared" si="687"/>
        <v>774.33324999999991</v>
      </c>
      <c r="CU182" s="17">
        <f t="shared" si="688"/>
        <v>886.33634999999992</v>
      </c>
      <c r="CV182" s="17">
        <f t="shared" si="884"/>
        <v>1029.0365023499999</v>
      </c>
      <c r="CW182" s="17">
        <f t="shared" si="690"/>
        <v>40.262</v>
      </c>
      <c r="CX182" s="17">
        <f t="shared" si="885"/>
        <v>25.024337500000001</v>
      </c>
      <c r="CY182" s="33"/>
      <c r="CZ182" s="33"/>
      <c r="DA182" s="17"/>
      <c r="DB182" s="17"/>
      <c r="DC182" s="17"/>
      <c r="DD182" s="15">
        <f t="shared" si="886"/>
        <v>102.92834458333331</v>
      </c>
      <c r="DE182" s="15">
        <f t="shared" si="887"/>
        <v>99.947973815789467</v>
      </c>
      <c r="DF182" s="15">
        <f t="shared" si="888"/>
        <v>97.26564012499999</v>
      </c>
      <c r="DG182" s="15">
        <f t="shared" si="889"/>
        <v>94.83876678571427</v>
      </c>
      <c r="DH182" s="15">
        <f t="shared" si="890"/>
        <v>77.188778863636358</v>
      </c>
      <c r="DI182" s="15"/>
      <c r="DJ182" s="15"/>
      <c r="DK182" s="15"/>
      <c r="DL182" s="15"/>
      <c r="DM182" s="15"/>
      <c r="DO182" s="17"/>
      <c r="DP182" s="17">
        <v>5.0999999999999996</v>
      </c>
      <c r="DQ182" s="32">
        <v>116.1</v>
      </c>
      <c r="DR182" s="32">
        <f t="shared" si="891"/>
        <v>524.93455737499983</v>
      </c>
      <c r="DS182" s="32">
        <f t="shared" si="892"/>
        <v>509.73466646052623</v>
      </c>
      <c r="DT182" s="32">
        <f t="shared" si="893"/>
        <v>496.05476463749994</v>
      </c>
      <c r="DU182" s="32">
        <f t="shared" si="894"/>
        <v>483.67771060714273</v>
      </c>
      <c r="DV182" s="32">
        <f t="shared" si="895"/>
        <v>393.66277220454538</v>
      </c>
      <c r="DW182" s="32">
        <v>125</v>
      </c>
      <c r="DX182" s="32">
        <f t="shared" si="896"/>
        <v>12866.043072916664</v>
      </c>
      <c r="DY182" s="32">
        <f t="shared" si="897"/>
        <v>12493.496726973683</v>
      </c>
      <c r="DZ182" s="32">
        <f t="shared" si="898"/>
        <v>12158.205015624999</v>
      </c>
      <c r="EA182" s="32">
        <f t="shared" si="899"/>
        <v>11854.845848214283</v>
      </c>
      <c r="EB182" s="32">
        <f t="shared" si="900"/>
        <v>9648.5973579545443</v>
      </c>
      <c r="ED182" s="15">
        <f t="shared" si="901"/>
        <v>1852.7102024999997</v>
      </c>
      <c r="EE182" s="15">
        <f t="shared" si="902"/>
        <v>1899.0115024999998</v>
      </c>
      <c r="EF182" s="15">
        <f t="shared" si="903"/>
        <v>1945.3128024999999</v>
      </c>
      <c r="EG182" s="15">
        <f t="shared" si="904"/>
        <v>1991.6141024999997</v>
      </c>
      <c r="EH182" s="15">
        <f t="shared" si="905"/>
        <v>2547.2297024999998</v>
      </c>
      <c r="EI182" s="34"/>
      <c r="EJ182" s="35">
        <f t="shared" si="906"/>
        <v>9649.0851562499993</v>
      </c>
      <c r="EK182" s="35">
        <f t="shared" si="907"/>
        <v>7670.6558035714279</v>
      </c>
      <c r="EL182" s="35"/>
      <c r="EM182" s="35"/>
      <c r="EN182" s="15">
        <f t="shared" si="714"/>
        <v>77.338527777777784</v>
      </c>
      <c r="EO182" s="15">
        <f t="shared" si="723"/>
        <v>86.911281578947367</v>
      </c>
      <c r="EP182" s="15">
        <f t="shared" si="724"/>
        <v>84.5788175</v>
      </c>
      <c r="EQ182" s="15">
        <f t="shared" si="725"/>
        <v>77.192681249999993</v>
      </c>
      <c r="ER182" s="15">
        <f t="shared" si="715"/>
        <v>61.365246428571425</v>
      </c>
      <c r="ES182" s="15"/>
      <c r="ET182" s="15">
        <f t="shared" si="726"/>
        <v>1392.0935000000002</v>
      </c>
      <c r="EU182" s="15">
        <f t="shared" si="727"/>
        <v>1651.3143499999999</v>
      </c>
      <c r="EV182" s="15">
        <f t="shared" si="728"/>
        <v>1691.57635</v>
      </c>
      <c r="EW182" s="15">
        <f t="shared" si="908"/>
        <v>1852.6243499999998</v>
      </c>
      <c r="EX182" s="15">
        <f t="shared" si="909"/>
        <v>2577.3403499999999</v>
      </c>
      <c r="EY182" s="17">
        <f t="shared" si="718"/>
        <v>1392.0935000000002</v>
      </c>
      <c r="EZ182" s="17">
        <f t="shared" si="719"/>
        <v>1455.4291000000001</v>
      </c>
      <c r="FA182" s="17">
        <f t="shared" si="720"/>
        <v>1520.2067999999999</v>
      </c>
      <c r="FB182" s="17">
        <f t="shared" si="721"/>
        <v>1740.6212499999999</v>
      </c>
      <c r="FC182" s="17">
        <f t="shared" si="722"/>
        <v>2577.3403499999999</v>
      </c>
      <c r="FE182" s="17"/>
      <c r="FF182" s="17"/>
      <c r="FG182" s="17"/>
      <c r="FH182" s="17"/>
      <c r="FI182" s="17"/>
    </row>
    <row r="183" spans="1:165" ht="13.5" thickBot="1">
      <c r="A183" s="48">
        <v>7</v>
      </c>
      <c r="B183" s="19" t="s">
        <v>179</v>
      </c>
      <c r="C183" s="23">
        <v>18</v>
      </c>
      <c r="D183" s="24">
        <v>19</v>
      </c>
      <c r="E183" s="24">
        <v>20</v>
      </c>
      <c r="F183" s="24">
        <v>21</v>
      </c>
      <c r="G183" s="25">
        <v>33</v>
      </c>
      <c r="H183" s="26"/>
      <c r="I183" s="26">
        <f t="shared" si="642"/>
        <v>0</v>
      </c>
      <c r="J183" s="4">
        <f t="shared" si="850"/>
        <v>0</v>
      </c>
      <c r="K183" s="4">
        <f t="shared" si="851"/>
        <v>0</v>
      </c>
      <c r="L183" s="4">
        <f t="shared" si="852"/>
        <v>0</v>
      </c>
      <c r="M183" s="4">
        <f t="shared" si="853"/>
        <v>0</v>
      </c>
      <c r="N183" s="6">
        <f t="shared" si="854"/>
        <v>0</v>
      </c>
      <c r="O183" s="49">
        <v>0</v>
      </c>
      <c r="P183" s="4">
        <f>O183*1</f>
        <v>0</v>
      </c>
      <c r="Q183" s="4">
        <f t="shared" si="655"/>
        <v>0</v>
      </c>
      <c r="R183" s="4">
        <f t="shared" si="855"/>
        <v>0</v>
      </c>
      <c r="S183" s="4">
        <f t="shared" si="856"/>
        <v>0</v>
      </c>
      <c r="T183" s="4">
        <f t="shared" si="857"/>
        <v>0</v>
      </c>
      <c r="U183" s="4">
        <f t="shared" si="858"/>
        <v>0</v>
      </c>
      <c r="V183" s="7">
        <f t="shared" si="859"/>
        <v>0</v>
      </c>
      <c r="W183" s="156">
        <v>8.1999999999999993</v>
      </c>
      <c r="X183" s="4">
        <v>4.91</v>
      </c>
      <c r="Y183" s="4">
        <f t="shared" si="860"/>
        <v>40.262</v>
      </c>
      <c r="Z183" s="156">
        <v>15</v>
      </c>
      <c r="AA183" s="4">
        <v>4.91</v>
      </c>
      <c r="AB183" s="157">
        <f t="shared" si="861"/>
        <v>73.650000000000006</v>
      </c>
      <c r="AC183" s="12">
        <v>7.3</v>
      </c>
      <c r="AD183" s="4">
        <v>44.08</v>
      </c>
      <c r="AE183" s="4" t="e">
        <f>#REF!*AC183</f>
        <v>#REF!</v>
      </c>
      <c r="AF183" s="6">
        <f t="shared" si="862"/>
        <v>50.691999999999993</v>
      </c>
      <c r="AG183" s="7">
        <f t="shared" si="863"/>
        <v>321.78399999999999</v>
      </c>
      <c r="AH183" s="156">
        <v>0</v>
      </c>
      <c r="AI183" s="4">
        <v>0</v>
      </c>
      <c r="AJ183" s="4"/>
      <c r="AK183" s="4">
        <f t="shared" si="864"/>
        <v>0</v>
      </c>
      <c r="AL183" s="4">
        <v>5</v>
      </c>
      <c r="AM183" s="4">
        <v>74.680000000000007</v>
      </c>
      <c r="AN183" s="6">
        <f t="shared" si="865"/>
        <v>0</v>
      </c>
      <c r="AO183" s="154">
        <v>0.2</v>
      </c>
      <c r="AP183" s="4">
        <v>0</v>
      </c>
      <c r="AQ183" s="4">
        <v>266.67</v>
      </c>
      <c r="AR183" s="6">
        <f t="shared" si="866"/>
        <v>293.33700000000005</v>
      </c>
      <c r="AS183" s="7">
        <f t="shared" si="867"/>
        <v>53.334000000000003</v>
      </c>
      <c r="AT183" s="156">
        <v>15</v>
      </c>
      <c r="AU183" s="4">
        <v>1.62</v>
      </c>
      <c r="AV183" s="4">
        <v>4.71</v>
      </c>
      <c r="AW183" s="4">
        <f t="shared" si="868"/>
        <v>24.3</v>
      </c>
      <c r="AX183" s="6">
        <f t="shared" si="869"/>
        <v>70.650000000000006</v>
      </c>
      <c r="AY183" s="165">
        <v>65</v>
      </c>
      <c r="AZ183" s="4">
        <v>1.1200000000000001</v>
      </c>
      <c r="BA183" s="4">
        <v>74.599999999999994</v>
      </c>
      <c r="BB183" s="4">
        <v>84.8</v>
      </c>
      <c r="BC183" s="4">
        <v>96.8</v>
      </c>
      <c r="BD183" s="4">
        <v>156.1</v>
      </c>
      <c r="BE183" s="4">
        <f t="shared" si="870"/>
        <v>2.4034999999999997</v>
      </c>
      <c r="BF183" s="4">
        <f t="shared" si="871"/>
        <v>72.800000000000011</v>
      </c>
      <c r="BG183" s="6">
        <f t="shared" si="872"/>
        <v>2.64385</v>
      </c>
      <c r="BH183" s="7">
        <f t="shared" si="873"/>
        <v>156.22749999999999</v>
      </c>
      <c r="BI183" s="27"/>
      <c r="BJ183" s="28"/>
      <c r="BK183" s="29"/>
      <c r="BL183" s="30"/>
      <c r="BM183" s="31"/>
      <c r="BN183" s="28"/>
      <c r="BO183" s="29"/>
      <c r="BP183" s="30"/>
      <c r="BQ183" s="31"/>
      <c r="BR183" s="28"/>
      <c r="BS183" s="29"/>
      <c r="BT183" s="30"/>
      <c r="BU183" s="31"/>
      <c r="BV183" s="28"/>
      <c r="BW183" s="29"/>
      <c r="BX183" s="30"/>
      <c r="BY183" s="31"/>
      <c r="BZ183" s="28"/>
      <c r="CA183" s="29"/>
      <c r="CB183" s="30"/>
      <c r="CD183" s="33">
        <f t="shared" si="874"/>
        <v>266.67</v>
      </c>
      <c r="CE183" s="17">
        <f t="shared" si="875"/>
        <v>213.33600000000001</v>
      </c>
      <c r="CF183" s="17">
        <f t="shared" si="876"/>
        <v>160.00200000000001</v>
      </c>
      <c r="CG183" s="17">
        <f t="shared" si="877"/>
        <v>106.66800000000001</v>
      </c>
      <c r="CH183" s="17">
        <f t="shared" si="878"/>
        <v>53.334000000000003</v>
      </c>
      <c r="CJ183" s="17">
        <f t="shared" si="879"/>
        <v>2.9630000000000001</v>
      </c>
      <c r="CK183" s="17">
        <f t="shared" si="880"/>
        <v>2.8070526315789475</v>
      </c>
      <c r="CL183" s="17">
        <f t="shared" si="881"/>
        <v>2.6667000000000001</v>
      </c>
      <c r="CM183" s="17">
        <f t="shared" si="882"/>
        <v>2.539714285714286</v>
      </c>
      <c r="CN183" s="17">
        <f t="shared" si="883"/>
        <v>1.6161818181818184</v>
      </c>
      <c r="CO183" s="17" t="e">
        <f>#REF!+AG183+AX183+AN183+BH183+#REF!+DP183</f>
        <v>#REF!</v>
      </c>
      <c r="CP183" s="17" t="e">
        <f>CO183*1.264</f>
        <v>#REF!</v>
      </c>
      <c r="CQ183" s="17">
        <f t="shared" si="684"/>
        <v>675.64549999999997</v>
      </c>
      <c r="CR183" s="17">
        <f t="shared" si="685"/>
        <v>698.71910000000003</v>
      </c>
      <c r="CS183" s="17">
        <f t="shared" si="686"/>
        <v>723.23479999999995</v>
      </c>
      <c r="CT183" s="17">
        <f t="shared" si="687"/>
        <v>752.07679999999993</v>
      </c>
      <c r="CU183" s="17">
        <f t="shared" si="688"/>
        <v>894.60434999999995</v>
      </c>
      <c r="CV183" s="17">
        <f t="shared" si="884"/>
        <v>981.38097195</v>
      </c>
      <c r="CW183" s="17">
        <f t="shared" si="690"/>
        <v>40.262</v>
      </c>
      <c r="CX183" s="17">
        <f t="shared" si="885"/>
        <v>0</v>
      </c>
      <c r="CY183" s="33"/>
      <c r="CZ183" s="33"/>
      <c r="DA183" s="17"/>
      <c r="DB183" s="17"/>
      <c r="DC183" s="17"/>
      <c r="DD183" s="15">
        <f t="shared" si="886"/>
        <v>103.45657791666666</v>
      </c>
      <c r="DE183" s="15">
        <f t="shared" si="887"/>
        <v>100.44840539473682</v>
      </c>
      <c r="DF183" s="15">
        <f t="shared" si="888"/>
        <v>97.741050124999987</v>
      </c>
      <c r="DG183" s="15">
        <f t="shared" si="889"/>
        <v>95.291538214285708</v>
      </c>
      <c r="DH183" s="15">
        <f t="shared" si="890"/>
        <v>77.476906136363624</v>
      </c>
      <c r="DI183" s="15"/>
      <c r="DJ183" s="15"/>
      <c r="DK183" s="15"/>
      <c r="DL183" s="15"/>
      <c r="DM183" s="15"/>
      <c r="DO183" s="17"/>
      <c r="DP183" s="17">
        <v>4.5</v>
      </c>
      <c r="DQ183" s="32">
        <v>109.7</v>
      </c>
      <c r="DR183" s="32">
        <f t="shared" si="891"/>
        <v>465.55460062499998</v>
      </c>
      <c r="DS183" s="32">
        <f t="shared" si="892"/>
        <v>452.01782427631571</v>
      </c>
      <c r="DT183" s="32">
        <f t="shared" si="893"/>
        <v>439.83472556249995</v>
      </c>
      <c r="DU183" s="32">
        <f t="shared" si="894"/>
        <v>428.81192196428572</v>
      </c>
      <c r="DV183" s="32">
        <f t="shared" si="895"/>
        <v>348.64607761363629</v>
      </c>
      <c r="DW183" s="32">
        <v>95</v>
      </c>
      <c r="DX183" s="32">
        <f t="shared" si="896"/>
        <v>9828.3749020833329</v>
      </c>
      <c r="DY183" s="32">
        <f t="shared" si="897"/>
        <v>9542.5985124999988</v>
      </c>
      <c r="DZ183" s="32">
        <f t="shared" si="898"/>
        <v>9285.3997618749981</v>
      </c>
      <c r="EA183" s="32">
        <f t="shared" si="899"/>
        <v>9052.6961303571425</v>
      </c>
      <c r="EB183" s="32">
        <f t="shared" si="900"/>
        <v>7360.3060829545439</v>
      </c>
      <c r="ED183" s="15">
        <f t="shared" si="901"/>
        <v>1862.2184024999999</v>
      </c>
      <c r="EE183" s="15">
        <f t="shared" si="902"/>
        <v>1908.5197024999998</v>
      </c>
      <c r="EF183" s="15">
        <f t="shared" si="903"/>
        <v>1954.8210024999998</v>
      </c>
      <c r="EG183" s="15">
        <f t="shared" si="904"/>
        <v>2001.1223024999999</v>
      </c>
      <c r="EH183" s="15">
        <f t="shared" si="905"/>
        <v>2556.7379024999996</v>
      </c>
      <c r="EI183" s="34"/>
      <c r="EJ183" s="35">
        <f t="shared" si="906"/>
        <v>7366.0322187500005</v>
      </c>
      <c r="EK183" s="35">
        <f t="shared" si="907"/>
        <v>5848.3998392857147</v>
      </c>
      <c r="EL183" s="35"/>
      <c r="EM183" s="35"/>
      <c r="EN183" s="15">
        <f t="shared" si="714"/>
        <v>77.797861111111104</v>
      </c>
      <c r="EO183" s="15">
        <f t="shared" si="723"/>
        <v>87.3464394736842</v>
      </c>
      <c r="EP183" s="15">
        <f t="shared" si="724"/>
        <v>84.992217499999995</v>
      </c>
      <c r="EQ183" s="15">
        <f t="shared" si="725"/>
        <v>77.537181250000003</v>
      </c>
      <c r="ER183" s="15">
        <f t="shared" si="715"/>
        <v>61.562103571428572</v>
      </c>
      <c r="ES183" s="15"/>
      <c r="ET183" s="15">
        <f t="shared" si="726"/>
        <v>1400.3615</v>
      </c>
      <c r="EU183" s="15">
        <f t="shared" si="727"/>
        <v>1659.5823499999997</v>
      </c>
      <c r="EV183" s="15">
        <f t="shared" si="728"/>
        <v>1699.8443499999998</v>
      </c>
      <c r="EW183" s="15">
        <f t="shared" si="908"/>
        <v>1860.8923500000001</v>
      </c>
      <c r="EX183" s="15">
        <f t="shared" si="909"/>
        <v>2585.60835</v>
      </c>
      <c r="EY183" s="17">
        <f t="shared" si="718"/>
        <v>1400.3615</v>
      </c>
      <c r="EZ183" s="17">
        <f t="shared" si="719"/>
        <v>1463.6971000000001</v>
      </c>
      <c r="FA183" s="17">
        <f t="shared" si="720"/>
        <v>1528.4748</v>
      </c>
      <c r="FB183" s="17">
        <f t="shared" si="721"/>
        <v>1718.3647999999998</v>
      </c>
      <c r="FC183" s="17">
        <f t="shared" si="722"/>
        <v>2585.60835</v>
      </c>
      <c r="FE183" s="17"/>
      <c r="FF183" s="17"/>
      <c r="FG183" s="17"/>
      <c r="FH183" s="17"/>
      <c r="FI183" s="17"/>
    </row>
    <row r="184" spans="1:165" ht="13.5" thickBot="1">
      <c r="A184" s="48">
        <v>8</v>
      </c>
      <c r="B184" s="19" t="s">
        <v>180</v>
      </c>
      <c r="C184" s="23">
        <v>18</v>
      </c>
      <c r="D184" s="24">
        <v>19</v>
      </c>
      <c r="E184" s="24">
        <v>20</v>
      </c>
      <c r="F184" s="24">
        <v>21</v>
      </c>
      <c r="G184" s="25">
        <v>33</v>
      </c>
      <c r="H184" s="26"/>
      <c r="I184" s="26">
        <f t="shared" si="642"/>
        <v>0</v>
      </c>
      <c r="J184" s="4">
        <f t="shared" si="850"/>
        <v>0</v>
      </c>
      <c r="K184" s="4">
        <f t="shared" si="851"/>
        <v>0</v>
      </c>
      <c r="L184" s="4">
        <f t="shared" si="852"/>
        <v>0</v>
      </c>
      <c r="M184" s="4">
        <f t="shared" si="853"/>
        <v>0</v>
      </c>
      <c r="N184" s="6">
        <f t="shared" si="854"/>
        <v>0</v>
      </c>
      <c r="O184" s="49">
        <v>0</v>
      </c>
      <c r="P184" s="4">
        <f>O184*1</f>
        <v>0</v>
      </c>
      <c r="Q184" s="4">
        <f t="shared" si="655"/>
        <v>0</v>
      </c>
      <c r="R184" s="4">
        <f t="shared" si="855"/>
        <v>0</v>
      </c>
      <c r="S184" s="4">
        <f t="shared" si="856"/>
        <v>0</v>
      </c>
      <c r="T184" s="4">
        <f t="shared" si="857"/>
        <v>0</v>
      </c>
      <c r="U184" s="4">
        <f t="shared" si="858"/>
        <v>0</v>
      </c>
      <c r="V184" s="7">
        <f t="shared" si="859"/>
        <v>0</v>
      </c>
      <c r="W184" s="156">
        <v>8.1999999999999993</v>
      </c>
      <c r="X184" s="4">
        <v>4.91</v>
      </c>
      <c r="Y184" s="4">
        <f t="shared" si="860"/>
        <v>40.262</v>
      </c>
      <c r="Z184" s="156">
        <v>15</v>
      </c>
      <c r="AA184" s="4">
        <v>4.91</v>
      </c>
      <c r="AB184" s="157">
        <f t="shared" si="861"/>
        <v>73.650000000000006</v>
      </c>
      <c r="AC184" s="12"/>
      <c r="AD184" s="4"/>
      <c r="AE184" s="4" t="e">
        <f>#REF!*AC184</f>
        <v>#REF!</v>
      </c>
      <c r="AF184" s="6">
        <f t="shared" si="862"/>
        <v>0</v>
      </c>
      <c r="AG184" s="7">
        <f t="shared" si="863"/>
        <v>0</v>
      </c>
      <c r="AH184" s="156">
        <v>0</v>
      </c>
      <c r="AI184" s="4">
        <v>0</v>
      </c>
      <c r="AJ184" s="4"/>
      <c r="AK184" s="4">
        <f t="shared" si="864"/>
        <v>0</v>
      </c>
      <c r="AL184" s="4">
        <v>5</v>
      </c>
      <c r="AM184" s="4">
        <v>74.680000000000007</v>
      </c>
      <c r="AN184" s="6">
        <f t="shared" si="865"/>
        <v>0</v>
      </c>
      <c r="AO184" s="154">
        <v>0.2</v>
      </c>
      <c r="AP184" s="4">
        <v>0</v>
      </c>
      <c r="AQ184" s="4">
        <v>266.67</v>
      </c>
      <c r="AR184" s="6">
        <f t="shared" si="866"/>
        <v>293.33700000000005</v>
      </c>
      <c r="AS184" s="7">
        <f t="shared" si="867"/>
        <v>53.334000000000003</v>
      </c>
      <c r="AT184" s="156">
        <v>15</v>
      </c>
      <c r="AU184" s="4">
        <v>1.62</v>
      </c>
      <c r="AV184" s="4">
        <v>4.71</v>
      </c>
      <c r="AW184" s="4">
        <f t="shared" si="868"/>
        <v>24.3</v>
      </c>
      <c r="AX184" s="6">
        <f t="shared" si="869"/>
        <v>70.650000000000006</v>
      </c>
      <c r="AY184" s="165">
        <v>65</v>
      </c>
      <c r="AZ184" s="4">
        <v>1.1200000000000001</v>
      </c>
      <c r="BA184" s="4">
        <v>74.599999999999994</v>
      </c>
      <c r="BB184" s="4">
        <v>84.8</v>
      </c>
      <c r="BC184" s="4">
        <v>109.5</v>
      </c>
      <c r="BD184" s="4">
        <v>156.1</v>
      </c>
      <c r="BE184" s="4">
        <f t="shared" si="870"/>
        <v>2.4034999999999997</v>
      </c>
      <c r="BF184" s="4">
        <f t="shared" si="871"/>
        <v>72.800000000000011</v>
      </c>
      <c r="BG184" s="6">
        <f t="shared" si="872"/>
        <v>2.64385</v>
      </c>
      <c r="BH184" s="7">
        <f t="shared" si="873"/>
        <v>156.22749999999999</v>
      </c>
      <c r="BI184" s="27"/>
      <c r="BJ184" s="28"/>
      <c r="BK184" s="29"/>
      <c r="BL184" s="30"/>
      <c r="BM184" s="31"/>
      <c r="BN184" s="28"/>
      <c r="BO184" s="29"/>
      <c r="BP184" s="30"/>
      <c r="BQ184" s="31"/>
      <c r="BR184" s="28"/>
      <c r="BS184" s="29"/>
      <c r="BT184" s="30"/>
      <c r="BU184" s="31"/>
      <c r="BV184" s="28"/>
      <c r="BW184" s="29"/>
      <c r="BX184" s="30"/>
      <c r="BY184" s="31"/>
      <c r="BZ184" s="28"/>
      <c r="CA184" s="29"/>
      <c r="CB184" s="30"/>
      <c r="CD184" s="33">
        <f t="shared" si="874"/>
        <v>266.67</v>
      </c>
      <c r="CE184" s="17">
        <f t="shared" si="875"/>
        <v>213.33600000000001</v>
      </c>
      <c r="CF184" s="17">
        <f t="shared" si="876"/>
        <v>160.00200000000001</v>
      </c>
      <c r="CG184" s="17">
        <f t="shared" si="877"/>
        <v>106.66800000000001</v>
      </c>
      <c r="CH184" s="17">
        <f t="shared" si="878"/>
        <v>53.334000000000003</v>
      </c>
      <c r="CJ184" s="17">
        <f t="shared" si="879"/>
        <v>2.9630000000000001</v>
      </c>
      <c r="CK184" s="17">
        <f t="shared" si="880"/>
        <v>2.8070526315789475</v>
      </c>
      <c r="CL184" s="17">
        <f t="shared" si="881"/>
        <v>2.6667000000000001</v>
      </c>
      <c r="CM184" s="17">
        <f t="shared" si="882"/>
        <v>2.539714285714286</v>
      </c>
      <c r="CN184" s="17">
        <f t="shared" si="883"/>
        <v>1.6161818181818184</v>
      </c>
      <c r="CO184" s="17" t="e">
        <f>#REF!+AG184+AX184+AN184+BH184+#REF!+DP184</f>
        <v>#REF!</v>
      </c>
      <c r="CP184" s="17" t="e">
        <f>CO184*1.269</f>
        <v>#REF!</v>
      </c>
      <c r="CQ184" s="17">
        <f t="shared" si="684"/>
        <v>353.86149999999998</v>
      </c>
      <c r="CR184" s="17">
        <f t="shared" si="685"/>
        <v>376.93509999999998</v>
      </c>
      <c r="CS184" s="17">
        <f t="shared" si="686"/>
        <v>401.45079999999996</v>
      </c>
      <c r="CT184" s="17">
        <f t="shared" si="687"/>
        <v>460.81725</v>
      </c>
      <c r="CU184" s="17">
        <f t="shared" si="688"/>
        <v>572.82034999999996</v>
      </c>
      <c r="CV184" s="17">
        <f t="shared" si="884"/>
        <v>674.78237230000002</v>
      </c>
      <c r="CW184" s="17">
        <f t="shared" si="690"/>
        <v>40.262</v>
      </c>
      <c r="CX184" s="17">
        <f t="shared" si="885"/>
        <v>0</v>
      </c>
      <c r="CY184" s="33"/>
      <c r="CZ184" s="33"/>
      <c r="DA184" s="17"/>
      <c r="DB184" s="17"/>
      <c r="DC184" s="17"/>
      <c r="DD184" s="15">
        <f t="shared" si="886"/>
        <v>82.898155694444426</v>
      </c>
      <c r="DE184" s="15">
        <f t="shared" si="887"/>
        <v>80.972005394736826</v>
      </c>
      <c r="DF184" s="15">
        <f t="shared" si="888"/>
        <v>79.238470124999992</v>
      </c>
      <c r="DG184" s="15">
        <f t="shared" si="889"/>
        <v>77.670033452380949</v>
      </c>
      <c r="DH184" s="15">
        <f t="shared" si="890"/>
        <v>66.263221287878778</v>
      </c>
      <c r="DI184" s="15"/>
      <c r="DJ184" s="15"/>
      <c r="DK184" s="15"/>
      <c r="DL184" s="15"/>
      <c r="DM184" s="15"/>
      <c r="DO184" s="17"/>
      <c r="DP184" s="17">
        <v>1.5</v>
      </c>
      <c r="DQ184" s="32">
        <v>117.8</v>
      </c>
      <c r="DR184" s="32">
        <f t="shared" si="891"/>
        <v>124.34723354166664</v>
      </c>
      <c r="DS184" s="32">
        <f t="shared" si="892"/>
        <v>121.45800809210525</v>
      </c>
      <c r="DT184" s="32">
        <f t="shared" si="893"/>
        <v>118.85770518749999</v>
      </c>
      <c r="DU184" s="32">
        <f t="shared" si="894"/>
        <v>116.50505017857142</v>
      </c>
      <c r="DV184" s="32">
        <f t="shared" si="895"/>
        <v>99.394831931818175</v>
      </c>
      <c r="DW184" s="32">
        <v>69</v>
      </c>
      <c r="DX184" s="32">
        <f t="shared" si="896"/>
        <v>5719.9727429166651</v>
      </c>
      <c r="DY184" s="32">
        <f t="shared" si="897"/>
        <v>5587.0683722368412</v>
      </c>
      <c r="DZ184" s="32">
        <f t="shared" si="898"/>
        <v>5467.4544386249991</v>
      </c>
      <c r="EA184" s="32">
        <f t="shared" si="899"/>
        <v>5359.2323082142857</v>
      </c>
      <c r="EB184" s="32">
        <f t="shared" si="900"/>
        <v>4572.1622688636353</v>
      </c>
      <c r="ED184" s="15">
        <f t="shared" si="901"/>
        <v>1492.1668024999997</v>
      </c>
      <c r="EE184" s="15">
        <f t="shared" si="902"/>
        <v>1538.4681024999998</v>
      </c>
      <c r="EF184" s="15">
        <f t="shared" si="903"/>
        <v>1584.7694024999998</v>
      </c>
      <c r="EG184" s="15">
        <f t="shared" si="904"/>
        <v>1631.0707024999999</v>
      </c>
      <c r="EH184" s="15">
        <f t="shared" si="905"/>
        <v>2186.6863024999998</v>
      </c>
      <c r="EI184" s="34"/>
      <c r="EJ184" s="35">
        <f t="shared" si="906"/>
        <v>4424.9365062500001</v>
      </c>
      <c r="EK184" s="35">
        <f t="shared" si="907"/>
        <v>3719.1400035714287</v>
      </c>
      <c r="EL184" s="35"/>
      <c r="EM184" s="35"/>
      <c r="EN184" s="15">
        <f t="shared" si="714"/>
        <v>59.920972222222218</v>
      </c>
      <c r="EO184" s="15">
        <f t="shared" si="723"/>
        <v>70.410439473684207</v>
      </c>
      <c r="EP184" s="15">
        <f t="shared" si="724"/>
        <v>68.903017500000004</v>
      </c>
      <c r="EQ184" s="15">
        <f t="shared" si="725"/>
        <v>64.129514583333332</v>
      </c>
      <c r="ER184" s="15">
        <f t="shared" si="715"/>
        <v>53.900579761904766</v>
      </c>
      <c r="ES184" s="15"/>
      <c r="ET184" s="15">
        <f t="shared" si="726"/>
        <v>1078.5774999999999</v>
      </c>
      <c r="EU184" s="15">
        <f t="shared" si="727"/>
        <v>1337.79835</v>
      </c>
      <c r="EV184" s="15">
        <f t="shared" si="728"/>
        <v>1378.0603500000002</v>
      </c>
      <c r="EW184" s="15">
        <f t="shared" si="908"/>
        <v>1539.10835</v>
      </c>
      <c r="EX184" s="15">
        <f t="shared" si="909"/>
        <v>2263.8243500000003</v>
      </c>
      <c r="EY184" s="17">
        <f t="shared" si="718"/>
        <v>1078.5774999999999</v>
      </c>
      <c r="EZ184" s="17">
        <f t="shared" si="719"/>
        <v>1141.9131</v>
      </c>
      <c r="FA184" s="17">
        <f t="shared" si="720"/>
        <v>1206.6907999999999</v>
      </c>
      <c r="FB184" s="17">
        <f t="shared" si="721"/>
        <v>1427.1052500000001</v>
      </c>
      <c r="FC184" s="17">
        <f t="shared" si="722"/>
        <v>2263.8243499999999</v>
      </c>
      <c r="FE184" s="17"/>
      <c r="FF184" s="17"/>
      <c r="FG184" s="17"/>
      <c r="FH184" s="17"/>
      <c r="FI184" s="17"/>
    </row>
    <row r="185" spans="1:165" ht="13.5" thickBot="1">
      <c r="A185" s="48">
        <v>9</v>
      </c>
      <c r="B185" s="19" t="s">
        <v>181</v>
      </c>
      <c r="C185" s="23">
        <v>18</v>
      </c>
      <c r="D185" s="24">
        <v>19</v>
      </c>
      <c r="E185" s="24">
        <v>20</v>
      </c>
      <c r="F185" s="24">
        <v>21</v>
      </c>
      <c r="G185" s="25">
        <v>33</v>
      </c>
      <c r="H185" s="26"/>
      <c r="I185" s="26">
        <f t="shared" si="642"/>
        <v>0</v>
      </c>
      <c r="J185" s="4">
        <f t="shared" si="850"/>
        <v>0</v>
      </c>
      <c r="K185" s="4">
        <f t="shared" si="851"/>
        <v>0</v>
      </c>
      <c r="L185" s="4">
        <f t="shared" si="852"/>
        <v>0</v>
      </c>
      <c r="M185" s="4">
        <f t="shared" si="853"/>
        <v>0</v>
      </c>
      <c r="N185" s="6">
        <f t="shared" si="854"/>
        <v>0</v>
      </c>
      <c r="O185" s="49">
        <v>0</v>
      </c>
      <c r="P185" s="4">
        <f>O185*1</f>
        <v>0</v>
      </c>
      <c r="Q185" s="4">
        <f t="shared" si="655"/>
        <v>0</v>
      </c>
      <c r="R185" s="4">
        <f t="shared" si="855"/>
        <v>0</v>
      </c>
      <c r="S185" s="4">
        <f t="shared" si="856"/>
        <v>0</v>
      </c>
      <c r="T185" s="4">
        <f t="shared" si="857"/>
        <v>0</v>
      </c>
      <c r="U185" s="4">
        <f t="shared" si="858"/>
        <v>0</v>
      </c>
      <c r="V185" s="7">
        <f t="shared" si="859"/>
        <v>0</v>
      </c>
      <c r="W185" s="156">
        <v>8.1999999999999993</v>
      </c>
      <c r="X185" s="4">
        <v>4.91</v>
      </c>
      <c r="Y185" s="4">
        <f t="shared" si="860"/>
        <v>40.262</v>
      </c>
      <c r="Z185" s="156">
        <v>15</v>
      </c>
      <c r="AA185" s="4">
        <v>4.91</v>
      </c>
      <c r="AB185" s="157">
        <f t="shared" si="861"/>
        <v>73.650000000000006</v>
      </c>
      <c r="AC185" s="12">
        <v>7.3</v>
      </c>
      <c r="AD185" s="4">
        <v>44.08</v>
      </c>
      <c r="AE185" s="4" t="e">
        <f>#REF!*AC185</f>
        <v>#REF!</v>
      </c>
      <c r="AF185" s="6">
        <f t="shared" si="862"/>
        <v>50.691999999999993</v>
      </c>
      <c r="AG185" s="7">
        <f t="shared" si="863"/>
        <v>321.78399999999999</v>
      </c>
      <c r="AH185" s="156">
        <v>0</v>
      </c>
      <c r="AI185" s="4">
        <v>0</v>
      </c>
      <c r="AJ185" s="4"/>
      <c r="AK185" s="4">
        <f t="shared" si="864"/>
        <v>0</v>
      </c>
      <c r="AL185" s="4">
        <v>5</v>
      </c>
      <c r="AM185" s="4">
        <v>74.680000000000007</v>
      </c>
      <c r="AN185" s="6">
        <f t="shared" si="865"/>
        <v>0</v>
      </c>
      <c r="AO185" s="154">
        <v>0.2</v>
      </c>
      <c r="AP185" s="4">
        <v>0</v>
      </c>
      <c r="AQ185" s="4">
        <v>266.67</v>
      </c>
      <c r="AR185" s="6">
        <f t="shared" si="866"/>
        <v>293.33700000000005</v>
      </c>
      <c r="AS185" s="7">
        <f t="shared" si="867"/>
        <v>53.334000000000003</v>
      </c>
      <c r="AT185" s="156">
        <v>15</v>
      </c>
      <c r="AU185" s="4">
        <v>1.62</v>
      </c>
      <c r="AV185" s="4">
        <v>4.71</v>
      </c>
      <c r="AW185" s="4">
        <f t="shared" si="868"/>
        <v>24.3</v>
      </c>
      <c r="AX185" s="6">
        <f t="shared" si="869"/>
        <v>70.650000000000006</v>
      </c>
      <c r="AY185" s="165">
        <v>65</v>
      </c>
      <c r="AZ185" s="4">
        <v>1.1200000000000001</v>
      </c>
      <c r="BA185" s="4">
        <v>74.599999999999994</v>
      </c>
      <c r="BB185" s="4">
        <v>84.8</v>
      </c>
      <c r="BC185" s="4">
        <v>109.5</v>
      </c>
      <c r="BD185" s="4">
        <v>156.1</v>
      </c>
      <c r="BE185" s="4">
        <f t="shared" si="870"/>
        <v>2.4034999999999997</v>
      </c>
      <c r="BF185" s="4">
        <f t="shared" si="871"/>
        <v>72.800000000000011</v>
      </c>
      <c r="BG185" s="6">
        <f t="shared" si="872"/>
        <v>2.64385</v>
      </c>
      <c r="BH185" s="7">
        <f t="shared" si="873"/>
        <v>156.22749999999999</v>
      </c>
      <c r="BI185" s="27"/>
      <c r="BJ185" s="28"/>
      <c r="BK185" s="29"/>
      <c r="BL185" s="30"/>
      <c r="BM185" s="31"/>
      <c r="BN185" s="28"/>
      <c r="BO185" s="29"/>
      <c r="BP185" s="30"/>
      <c r="BQ185" s="31"/>
      <c r="BR185" s="28"/>
      <c r="BS185" s="29"/>
      <c r="BT185" s="30"/>
      <c r="BU185" s="31"/>
      <c r="BV185" s="28"/>
      <c r="BW185" s="29"/>
      <c r="BX185" s="30"/>
      <c r="BY185" s="31"/>
      <c r="BZ185" s="28"/>
      <c r="CA185" s="29"/>
      <c r="CB185" s="30"/>
      <c r="CD185" s="33">
        <f t="shared" si="874"/>
        <v>266.67</v>
      </c>
      <c r="CE185" s="17">
        <f t="shared" si="875"/>
        <v>213.33600000000001</v>
      </c>
      <c r="CF185" s="17">
        <f t="shared" si="876"/>
        <v>160.00200000000001</v>
      </c>
      <c r="CG185" s="17">
        <f t="shared" si="877"/>
        <v>106.66800000000001</v>
      </c>
      <c r="CH185" s="17">
        <f t="shared" si="878"/>
        <v>53.334000000000003</v>
      </c>
      <c r="CJ185" s="17">
        <f t="shared" si="879"/>
        <v>2.9630000000000001</v>
      </c>
      <c r="CK185" s="17">
        <f t="shared" si="880"/>
        <v>2.8070526315789475</v>
      </c>
      <c r="CL185" s="17">
        <f t="shared" si="881"/>
        <v>2.6667000000000001</v>
      </c>
      <c r="CM185" s="17">
        <f t="shared" si="882"/>
        <v>2.539714285714286</v>
      </c>
      <c r="CN185" s="17">
        <f t="shared" si="883"/>
        <v>1.6161818181818184</v>
      </c>
      <c r="CO185" s="17" t="e">
        <f>#REF!+AG185+AX185+AN185+BH185+#REF!+DP185</f>
        <v>#REF!</v>
      </c>
      <c r="CP185" s="17" t="e">
        <f>CO185*1.26</f>
        <v>#REF!</v>
      </c>
      <c r="CQ185" s="17">
        <f t="shared" si="684"/>
        <v>675.64549999999997</v>
      </c>
      <c r="CR185" s="17">
        <f t="shared" si="685"/>
        <v>698.71910000000003</v>
      </c>
      <c r="CS185" s="17">
        <f t="shared" si="686"/>
        <v>723.23479999999995</v>
      </c>
      <c r="CT185" s="17">
        <f t="shared" si="687"/>
        <v>782.60124999999994</v>
      </c>
      <c r="CU185" s="17">
        <f t="shared" si="688"/>
        <v>894.60434999999995</v>
      </c>
      <c r="CV185" s="17">
        <f t="shared" si="884"/>
        <v>1044.0032764499999</v>
      </c>
      <c r="CW185" s="17">
        <f t="shared" si="690"/>
        <v>40.262</v>
      </c>
      <c r="CX185" s="17">
        <f t="shared" si="885"/>
        <v>0</v>
      </c>
      <c r="CY185" s="33"/>
      <c r="CZ185" s="33"/>
      <c r="DA185" s="17"/>
      <c r="DB185" s="17"/>
      <c r="DC185" s="17"/>
      <c r="DD185" s="15">
        <f t="shared" si="886"/>
        <v>103.45657791666666</v>
      </c>
      <c r="DE185" s="15">
        <f t="shared" si="887"/>
        <v>100.44840539473682</v>
      </c>
      <c r="DF185" s="15">
        <f t="shared" si="888"/>
        <v>97.741050124999987</v>
      </c>
      <c r="DG185" s="15">
        <f t="shared" si="889"/>
        <v>95.291538214285708</v>
      </c>
      <c r="DH185" s="15">
        <f t="shared" si="890"/>
        <v>77.476906136363624</v>
      </c>
      <c r="DI185" s="15"/>
      <c r="DJ185" s="15"/>
      <c r="DK185" s="15"/>
      <c r="DL185" s="15"/>
      <c r="DM185" s="15"/>
      <c r="DO185" s="17"/>
      <c r="DP185" s="17">
        <v>5.6</v>
      </c>
      <c r="DQ185" s="32">
        <v>116.7</v>
      </c>
      <c r="DR185" s="32">
        <f t="shared" si="891"/>
        <v>579.35683633333326</v>
      </c>
      <c r="DS185" s="32">
        <f t="shared" si="892"/>
        <v>562.51107021052621</v>
      </c>
      <c r="DT185" s="32">
        <f t="shared" si="893"/>
        <v>547.34988069999986</v>
      </c>
      <c r="DU185" s="32">
        <f t="shared" si="894"/>
        <v>533.63261399999999</v>
      </c>
      <c r="DV185" s="32">
        <f t="shared" si="895"/>
        <v>433.87067436363628</v>
      </c>
      <c r="DW185" s="32">
        <v>119</v>
      </c>
      <c r="DX185" s="32">
        <f t="shared" si="896"/>
        <v>12311.332772083333</v>
      </c>
      <c r="DY185" s="32">
        <f t="shared" si="897"/>
        <v>11953.360241973682</v>
      </c>
      <c r="DZ185" s="32">
        <f t="shared" si="898"/>
        <v>11631.184964874998</v>
      </c>
      <c r="EA185" s="32">
        <f t="shared" si="899"/>
        <v>11339.693047499999</v>
      </c>
      <c r="EB185" s="32">
        <f t="shared" si="900"/>
        <v>9219.7518302272711</v>
      </c>
      <c r="ED185" s="15">
        <f t="shared" si="901"/>
        <v>1862.2184024999999</v>
      </c>
      <c r="EE185" s="15">
        <f t="shared" si="902"/>
        <v>1908.5197024999998</v>
      </c>
      <c r="EF185" s="15">
        <f t="shared" si="903"/>
        <v>1954.8210024999998</v>
      </c>
      <c r="EG185" s="15">
        <f t="shared" si="904"/>
        <v>2001.1223024999999</v>
      </c>
      <c r="EH185" s="15">
        <f t="shared" si="905"/>
        <v>2556.7379024999996</v>
      </c>
      <c r="EI185" s="34"/>
      <c r="EJ185" s="35">
        <f t="shared" si="906"/>
        <v>9226.9245687500006</v>
      </c>
      <c r="EK185" s="35">
        <f t="shared" si="907"/>
        <v>7325.8903250000003</v>
      </c>
      <c r="EL185" s="35"/>
      <c r="EM185" s="35"/>
      <c r="EN185" s="15">
        <f t="shared" si="714"/>
        <v>77.797861111111104</v>
      </c>
      <c r="EO185" s="15">
        <f t="shared" si="723"/>
        <v>87.3464394736842</v>
      </c>
      <c r="EP185" s="15">
        <f t="shared" si="724"/>
        <v>84.992217499999995</v>
      </c>
      <c r="EQ185" s="15">
        <f t="shared" si="725"/>
        <v>77.537181250000003</v>
      </c>
      <c r="ER185" s="15">
        <f t="shared" si="715"/>
        <v>61.562103571428572</v>
      </c>
      <c r="ES185" s="15"/>
      <c r="ET185" s="15">
        <f t="shared" si="726"/>
        <v>1400.3615</v>
      </c>
      <c r="EU185" s="15">
        <f t="shared" si="727"/>
        <v>1659.5823499999997</v>
      </c>
      <c r="EV185" s="15">
        <f t="shared" si="728"/>
        <v>1699.8443499999998</v>
      </c>
      <c r="EW185" s="15">
        <f t="shared" si="908"/>
        <v>1860.8923500000001</v>
      </c>
      <c r="EX185" s="15">
        <f t="shared" si="909"/>
        <v>2585.60835</v>
      </c>
      <c r="EY185" s="17">
        <f t="shared" si="718"/>
        <v>1400.3615</v>
      </c>
      <c r="EZ185" s="17">
        <f t="shared" si="719"/>
        <v>1463.6971000000001</v>
      </c>
      <c r="FA185" s="17">
        <f t="shared" si="720"/>
        <v>1528.4748</v>
      </c>
      <c r="FB185" s="17">
        <f t="shared" si="721"/>
        <v>1748.8892499999999</v>
      </c>
      <c r="FC185" s="17">
        <f t="shared" si="722"/>
        <v>2585.60835</v>
      </c>
      <c r="FE185" s="17"/>
      <c r="FF185" s="17"/>
      <c r="FG185" s="17"/>
      <c r="FH185" s="17"/>
      <c r="FI185" s="17"/>
    </row>
    <row r="186" spans="1:165" ht="13.5" thickBot="1">
      <c r="A186" s="48">
        <v>10</v>
      </c>
      <c r="B186" s="19" t="s">
        <v>182</v>
      </c>
      <c r="C186" s="23">
        <v>18</v>
      </c>
      <c r="D186" s="24">
        <v>19</v>
      </c>
      <c r="E186" s="24">
        <v>20</v>
      </c>
      <c r="F186" s="24">
        <v>21</v>
      </c>
      <c r="G186" s="25">
        <v>33</v>
      </c>
      <c r="H186" s="26"/>
      <c r="I186" s="26">
        <f t="shared" si="642"/>
        <v>0</v>
      </c>
      <c r="J186" s="4">
        <f t="shared" si="850"/>
        <v>0</v>
      </c>
      <c r="K186" s="4">
        <f t="shared" si="851"/>
        <v>0</v>
      </c>
      <c r="L186" s="4">
        <f t="shared" si="852"/>
        <v>0</v>
      </c>
      <c r="M186" s="4">
        <f t="shared" si="853"/>
        <v>0</v>
      </c>
      <c r="N186" s="6">
        <f t="shared" si="854"/>
        <v>0</v>
      </c>
      <c r="O186" s="49">
        <v>0</v>
      </c>
      <c r="P186" s="4">
        <f>O186*1</f>
        <v>0</v>
      </c>
      <c r="Q186" s="4">
        <f t="shared" si="655"/>
        <v>0</v>
      </c>
      <c r="R186" s="4">
        <f t="shared" si="855"/>
        <v>0</v>
      </c>
      <c r="S186" s="4">
        <f t="shared" si="856"/>
        <v>0</v>
      </c>
      <c r="T186" s="4">
        <f t="shared" si="857"/>
        <v>0</v>
      </c>
      <c r="U186" s="4">
        <f t="shared" si="858"/>
        <v>0</v>
      </c>
      <c r="V186" s="7">
        <f t="shared" si="859"/>
        <v>0</v>
      </c>
      <c r="W186" s="156">
        <v>8.1999999999999993</v>
      </c>
      <c r="X186" s="4">
        <v>4.91</v>
      </c>
      <c r="Y186" s="4">
        <f t="shared" si="860"/>
        <v>40.262</v>
      </c>
      <c r="Z186" s="156">
        <v>15</v>
      </c>
      <c r="AA186" s="4">
        <v>4.91</v>
      </c>
      <c r="AB186" s="157">
        <f t="shared" si="861"/>
        <v>73.650000000000006</v>
      </c>
      <c r="AC186" s="12">
        <v>7.3</v>
      </c>
      <c r="AD186" s="4">
        <v>50.63</v>
      </c>
      <c r="AE186" s="4" t="e">
        <f>#REF!*AC186</f>
        <v>#REF!</v>
      </c>
      <c r="AF186" s="6">
        <f t="shared" si="862"/>
        <v>58.224499999999999</v>
      </c>
      <c r="AG186" s="7">
        <f t="shared" si="863"/>
        <v>369.59899999999999</v>
      </c>
      <c r="AH186" s="156">
        <v>0</v>
      </c>
      <c r="AI186" s="4">
        <v>0</v>
      </c>
      <c r="AJ186" s="4"/>
      <c r="AK186" s="4">
        <f t="shared" si="864"/>
        <v>0</v>
      </c>
      <c r="AL186" s="4">
        <v>5</v>
      </c>
      <c r="AM186" s="4">
        <v>74.680000000000007</v>
      </c>
      <c r="AN186" s="6">
        <f t="shared" si="865"/>
        <v>0</v>
      </c>
      <c r="AO186" s="154">
        <v>0.2</v>
      </c>
      <c r="AP186" s="4">
        <v>0</v>
      </c>
      <c r="AQ186" s="4">
        <v>266.67</v>
      </c>
      <c r="AR186" s="6">
        <f t="shared" si="866"/>
        <v>293.33700000000005</v>
      </c>
      <c r="AS186" s="7">
        <f t="shared" si="867"/>
        <v>53.334000000000003</v>
      </c>
      <c r="AT186" s="156">
        <v>15</v>
      </c>
      <c r="AU186" s="4">
        <v>1.62</v>
      </c>
      <c r="AV186" s="4">
        <v>4.71</v>
      </c>
      <c r="AW186" s="4">
        <f t="shared" si="868"/>
        <v>24.3</v>
      </c>
      <c r="AX186" s="6">
        <f t="shared" si="869"/>
        <v>70.650000000000006</v>
      </c>
      <c r="AY186" s="165">
        <v>65</v>
      </c>
      <c r="AZ186" s="4">
        <v>1.1200000000000001</v>
      </c>
      <c r="BA186" s="4">
        <v>74.599999999999994</v>
      </c>
      <c r="BB186" s="4">
        <v>84.8</v>
      </c>
      <c r="BC186" s="4">
        <v>96.8</v>
      </c>
      <c r="BD186" s="4">
        <v>156.1</v>
      </c>
      <c r="BE186" s="4">
        <f t="shared" si="870"/>
        <v>2.4034999999999997</v>
      </c>
      <c r="BF186" s="4">
        <f t="shared" si="871"/>
        <v>72.800000000000011</v>
      </c>
      <c r="BG186" s="6">
        <f t="shared" si="872"/>
        <v>2.64385</v>
      </c>
      <c r="BH186" s="7">
        <f t="shared" si="873"/>
        <v>156.22749999999999</v>
      </c>
      <c r="BI186" s="27"/>
      <c r="BJ186" s="28"/>
      <c r="BK186" s="29"/>
      <c r="BL186" s="30"/>
      <c r="BM186" s="31"/>
      <c r="BN186" s="28"/>
      <c r="BO186" s="29"/>
      <c r="BP186" s="30"/>
      <c r="BQ186" s="31"/>
      <c r="BR186" s="28"/>
      <c r="BS186" s="29"/>
      <c r="BT186" s="30"/>
      <c r="BU186" s="31"/>
      <c r="BV186" s="28"/>
      <c r="BW186" s="29"/>
      <c r="BX186" s="30"/>
      <c r="BY186" s="31"/>
      <c r="BZ186" s="28"/>
      <c r="CA186" s="29"/>
      <c r="CB186" s="30"/>
      <c r="CD186" s="33">
        <f t="shared" si="874"/>
        <v>266.67</v>
      </c>
      <c r="CE186" s="17">
        <f t="shared" si="875"/>
        <v>213.33600000000001</v>
      </c>
      <c r="CF186" s="17">
        <f t="shared" si="876"/>
        <v>160.00200000000001</v>
      </c>
      <c r="CG186" s="17">
        <f t="shared" si="877"/>
        <v>106.66800000000001</v>
      </c>
      <c r="CH186" s="17">
        <f t="shared" si="878"/>
        <v>53.334000000000003</v>
      </c>
      <c r="CJ186" s="17">
        <f t="shared" si="879"/>
        <v>2.9630000000000001</v>
      </c>
      <c r="CK186" s="17">
        <f t="shared" si="880"/>
        <v>2.8070526315789475</v>
      </c>
      <c r="CL186" s="17">
        <f t="shared" si="881"/>
        <v>2.6667000000000001</v>
      </c>
      <c r="CM186" s="17">
        <f t="shared" si="882"/>
        <v>2.539714285714286</v>
      </c>
      <c r="CN186" s="17">
        <f t="shared" si="883"/>
        <v>1.6161818181818184</v>
      </c>
      <c r="CO186" s="17" t="e">
        <f>#REF!+AG186+AX186+AN186+BH186+#REF!+DP186</f>
        <v>#REF!</v>
      </c>
      <c r="CP186" s="17" t="e">
        <f>CO186*1.271</f>
        <v>#REF!</v>
      </c>
      <c r="CQ186" s="17">
        <f t="shared" si="684"/>
        <v>723.46050000000002</v>
      </c>
      <c r="CR186" s="17">
        <f t="shared" si="685"/>
        <v>746.53410000000008</v>
      </c>
      <c r="CS186" s="17">
        <f t="shared" si="686"/>
        <v>771.0498</v>
      </c>
      <c r="CT186" s="17">
        <f t="shared" si="687"/>
        <v>799.89179999999999</v>
      </c>
      <c r="CU186" s="17">
        <f t="shared" si="688"/>
        <v>942.41934999999989</v>
      </c>
      <c r="CV186" s="17">
        <f t="shared" si="884"/>
        <v>1020.6401560499997</v>
      </c>
      <c r="CW186" s="17">
        <f t="shared" si="690"/>
        <v>40.262</v>
      </c>
      <c r="CX186" s="17">
        <f t="shared" si="885"/>
        <v>0</v>
      </c>
      <c r="CY186" s="33"/>
      <c r="CZ186" s="33"/>
      <c r="DA186" s="17"/>
      <c r="DB186" s="17"/>
      <c r="DC186" s="17"/>
      <c r="DD186" s="15">
        <f t="shared" si="886"/>
        <v>106.51142513888887</v>
      </c>
      <c r="DE186" s="15">
        <f t="shared" si="887"/>
        <v>103.34247118421051</v>
      </c>
      <c r="DF186" s="15">
        <f t="shared" si="888"/>
        <v>100.49041262499999</v>
      </c>
      <c r="DG186" s="15">
        <f t="shared" si="889"/>
        <v>97.90997869047618</v>
      </c>
      <c r="DH186" s="15">
        <f t="shared" si="890"/>
        <v>79.143186439393929</v>
      </c>
      <c r="DI186" s="15"/>
      <c r="DJ186" s="15"/>
      <c r="DK186" s="15"/>
      <c r="DL186" s="15"/>
      <c r="DM186" s="15"/>
      <c r="DO186" s="17"/>
      <c r="DP186" s="17">
        <v>3.6</v>
      </c>
      <c r="DQ186" s="32">
        <v>108.3</v>
      </c>
      <c r="DR186" s="32">
        <f t="shared" si="891"/>
        <v>383.44113049999993</v>
      </c>
      <c r="DS186" s="32">
        <f t="shared" si="892"/>
        <v>372.03289626315785</v>
      </c>
      <c r="DT186" s="32">
        <f t="shared" si="893"/>
        <v>361.76548544999997</v>
      </c>
      <c r="DU186" s="32">
        <f t="shared" si="894"/>
        <v>352.47592328571426</v>
      </c>
      <c r="DV186" s="32">
        <f t="shared" si="895"/>
        <v>284.91547118181813</v>
      </c>
      <c r="DW186" s="32">
        <v>85</v>
      </c>
      <c r="DX186" s="32">
        <f t="shared" si="896"/>
        <v>9053.4711368055541</v>
      </c>
      <c r="DY186" s="32">
        <f t="shared" si="897"/>
        <v>8784.1100506578932</v>
      </c>
      <c r="DZ186" s="32">
        <f t="shared" si="898"/>
        <v>8541.6850731249997</v>
      </c>
      <c r="EA186" s="32">
        <f t="shared" si="899"/>
        <v>8322.3481886904756</v>
      </c>
      <c r="EB186" s="32">
        <f t="shared" si="900"/>
        <v>6727.1708473484841</v>
      </c>
      <c r="ED186" s="15">
        <f t="shared" si="901"/>
        <v>1917.2056524999996</v>
      </c>
      <c r="EE186" s="15">
        <f t="shared" si="902"/>
        <v>1963.5069524999997</v>
      </c>
      <c r="EF186" s="15">
        <f t="shared" si="903"/>
        <v>2009.8082524999998</v>
      </c>
      <c r="EG186" s="15">
        <f t="shared" si="904"/>
        <v>2056.1095524999996</v>
      </c>
      <c r="EH186" s="15">
        <f t="shared" si="905"/>
        <v>2611.7251524999997</v>
      </c>
      <c r="EI186" s="34"/>
      <c r="EJ186" s="35">
        <f t="shared" si="906"/>
        <v>6760.0051979166665</v>
      </c>
      <c r="EK186" s="35">
        <f t="shared" si="907"/>
        <v>5329.5472559523805</v>
      </c>
      <c r="EL186" s="35"/>
      <c r="EM186" s="35"/>
      <c r="EN186" s="15">
        <f t="shared" si="714"/>
        <v>80.454250000000002</v>
      </c>
      <c r="EO186" s="15">
        <f t="shared" si="723"/>
        <v>89.863018421052629</v>
      </c>
      <c r="EP186" s="15">
        <f t="shared" si="724"/>
        <v>87.382967499999992</v>
      </c>
      <c r="EQ186" s="15">
        <f t="shared" si="725"/>
        <v>79.529472916666663</v>
      </c>
      <c r="ER186" s="15">
        <f t="shared" si="715"/>
        <v>62.700555952380952</v>
      </c>
      <c r="ES186" s="15"/>
      <c r="ET186" s="15">
        <f t="shared" si="726"/>
        <v>1448.1765</v>
      </c>
      <c r="EU186" s="15">
        <f t="shared" si="727"/>
        <v>1707.39735</v>
      </c>
      <c r="EV186" s="15">
        <f t="shared" si="728"/>
        <v>1747.6593499999999</v>
      </c>
      <c r="EW186" s="15">
        <f t="shared" si="908"/>
        <v>1908.7073499999999</v>
      </c>
      <c r="EX186" s="15">
        <f t="shared" si="909"/>
        <v>2633.42335</v>
      </c>
      <c r="EY186" s="17">
        <f t="shared" si="718"/>
        <v>1448.1765</v>
      </c>
      <c r="EZ186" s="17">
        <f t="shared" si="719"/>
        <v>1511.5121000000001</v>
      </c>
      <c r="FA186" s="17">
        <f t="shared" si="720"/>
        <v>1576.2898</v>
      </c>
      <c r="FB186" s="17">
        <f t="shared" si="721"/>
        <v>1766.1797999999999</v>
      </c>
      <c r="FC186" s="17">
        <f t="shared" si="722"/>
        <v>2633.42335</v>
      </c>
      <c r="FE186" s="17"/>
      <c r="FF186" s="17"/>
      <c r="FG186" s="17"/>
      <c r="FH186" s="17"/>
      <c r="FI186" s="17"/>
    </row>
    <row r="187" spans="1:165" ht="13.5" thickBot="1">
      <c r="A187" s="48">
        <v>11</v>
      </c>
      <c r="B187" s="19" t="s">
        <v>183</v>
      </c>
      <c r="C187" s="23">
        <v>18</v>
      </c>
      <c r="D187" s="24">
        <v>19</v>
      </c>
      <c r="E187" s="24">
        <v>20</v>
      </c>
      <c r="F187" s="24">
        <v>21</v>
      </c>
      <c r="G187" s="25">
        <v>33</v>
      </c>
      <c r="H187" s="26">
        <v>8.3699999999999992</v>
      </c>
      <c r="I187" s="26">
        <f t="shared" si="642"/>
        <v>9.2070000000000007</v>
      </c>
      <c r="J187" s="4">
        <f t="shared" si="850"/>
        <v>165.726</v>
      </c>
      <c r="K187" s="4">
        <f t="shared" si="851"/>
        <v>174.93300000000002</v>
      </c>
      <c r="L187" s="4">
        <f t="shared" si="852"/>
        <v>184.14000000000001</v>
      </c>
      <c r="M187" s="4">
        <f t="shared" si="853"/>
        <v>193.34700000000001</v>
      </c>
      <c r="N187" s="6">
        <f t="shared" si="854"/>
        <v>303.83100000000002</v>
      </c>
      <c r="O187" s="49">
        <v>1.5350000000000001E-2</v>
      </c>
      <c r="P187" s="4">
        <v>1630.25</v>
      </c>
      <c r="Q187" s="4">
        <f t="shared" si="655"/>
        <v>1858.4849999999999</v>
      </c>
      <c r="R187" s="4">
        <f t="shared" si="855"/>
        <v>450.43807500000003</v>
      </c>
      <c r="S187" s="4">
        <f t="shared" si="856"/>
        <v>475.46241250000003</v>
      </c>
      <c r="T187" s="4">
        <f t="shared" si="857"/>
        <v>500.48675000000003</v>
      </c>
      <c r="U187" s="4">
        <f t="shared" si="858"/>
        <v>525.51108750000003</v>
      </c>
      <c r="V187" s="7">
        <f t="shared" si="859"/>
        <v>825.80313750000005</v>
      </c>
      <c r="W187" s="156">
        <v>8.1999999999999993</v>
      </c>
      <c r="X187" s="4">
        <v>4.91</v>
      </c>
      <c r="Y187" s="4">
        <f t="shared" si="860"/>
        <v>40.262</v>
      </c>
      <c r="Z187" s="156">
        <v>15</v>
      </c>
      <c r="AA187" s="4">
        <v>4.91</v>
      </c>
      <c r="AB187" s="157">
        <f t="shared" si="861"/>
        <v>73.650000000000006</v>
      </c>
      <c r="AC187" s="12">
        <v>7.3</v>
      </c>
      <c r="AD187" s="4">
        <v>31.57</v>
      </c>
      <c r="AE187" s="4" t="e">
        <f>#REF!*AC187</f>
        <v>#REF!</v>
      </c>
      <c r="AF187" s="6">
        <f t="shared" si="862"/>
        <v>36.305499999999995</v>
      </c>
      <c r="AG187" s="7">
        <f t="shared" si="863"/>
        <v>230.46099999999998</v>
      </c>
      <c r="AH187" s="156">
        <v>0</v>
      </c>
      <c r="AI187" s="4">
        <v>0</v>
      </c>
      <c r="AJ187" s="4"/>
      <c r="AK187" s="4">
        <f t="shared" si="864"/>
        <v>0</v>
      </c>
      <c r="AL187" s="4">
        <v>5</v>
      </c>
      <c r="AM187" s="4">
        <v>74.680000000000007</v>
      </c>
      <c r="AN187" s="6">
        <f t="shared" si="865"/>
        <v>0</v>
      </c>
      <c r="AO187" s="154">
        <v>0.2</v>
      </c>
      <c r="AP187" s="4">
        <v>0</v>
      </c>
      <c r="AQ187" s="4">
        <v>308.01</v>
      </c>
      <c r="AR187" s="6">
        <f t="shared" si="866"/>
        <v>338.81100000000004</v>
      </c>
      <c r="AS187" s="7">
        <f t="shared" si="867"/>
        <v>61.602000000000004</v>
      </c>
      <c r="AT187" s="156">
        <v>15</v>
      </c>
      <c r="AU187" s="4">
        <v>1.62</v>
      </c>
      <c r="AV187" s="4">
        <v>4.71</v>
      </c>
      <c r="AW187" s="4">
        <f t="shared" si="868"/>
        <v>24.3</v>
      </c>
      <c r="AX187" s="6">
        <f t="shared" si="869"/>
        <v>70.650000000000006</v>
      </c>
      <c r="AY187" s="165">
        <v>65</v>
      </c>
      <c r="AZ187" s="4">
        <v>1.1200000000000001</v>
      </c>
      <c r="BA187" s="4">
        <v>74.599999999999994</v>
      </c>
      <c r="BB187" s="4">
        <v>84.8</v>
      </c>
      <c r="BC187" s="4">
        <v>96.8</v>
      </c>
      <c r="BD187" s="4">
        <v>156.1</v>
      </c>
      <c r="BE187" s="4">
        <f t="shared" si="870"/>
        <v>2.4034999999999997</v>
      </c>
      <c r="BF187" s="4">
        <f t="shared" si="871"/>
        <v>72.800000000000011</v>
      </c>
      <c r="BG187" s="6">
        <f t="shared" si="872"/>
        <v>2.64385</v>
      </c>
      <c r="BH187" s="7">
        <f t="shared" si="873"/>
        <v>156.22749999999999</v>
      </c>
      <c r="BI187" s="27"/>
      <c r="BJ187" s="28"/>
      <c r="BK187" s="29"/>
      <c r="BL187" s="30"/>
      <c r="BM187" s="31"/>
      <c r="BN187" s="28"/>
      <c r="BO187" s="29"/>
      <c r="BP187" s="30"/>
      <c r="BQ187" s="31"/>
      <c r="BR187" s="28"/>
      <c r="BS187" s="29"/>
      <c r="BT187" s="30"/>
      <c r="BU187" s="31"/>
      <c r="BV187" s="28"/>
      <c r="BW187" s="29"/>
      <c r="BX187" s="30"/>
      <c r="BY187" s="31"/>
      <c r="BZ187" s="28"/>
      <c r="CA187" s="29"/>
      <c r="CB187" s="30"/>
      <c r="CD187" s="33">
        <f t="shared" si="874"/>
        <v>308.01</v>
      </c>
      <c r="CE187" s="17">
        <f t="shared" si="875"/>
        <v>246.40800000000002</v>
      </c>
      <c r="CF187" s="17">
        <f t="shared" si="876"/>
        <v>184.80600000000001</v>
      </c>
      <c r="CG187" s="17">
        <f t="shared" si="877"/>
        <v>123.20400000000001</v>
      </c>
      <c r="CH187" s="17">
        <f t="shared" si="878"/>
        <v>61.602000000000004</v>
      </c>
      <c r="CJ187" s="17">
        <f t="shared" si="879"/>
        <v>3.422333333333333</v>
      </c>
      <c r="CK187" s="17">
        <f t="shared" si="880"/>
        <v>3.2422105263157897</v>
      </c>
      <c r="CL187" s="17">
        <f t="shared" si="881"/>
        <v>3.0801000000000003</v>
      </c>
      <c r="CM187" s="17">
        <f t="shared" si="882"/>
        <v>2.9334285714285717</v>
      </c>
      <c r="CN187" s="17">
        <f t="shared" si="883"/>
        <v>1.8667272727272728</v>
      </c>
      <c r="CO187" s="17" t="e">
        <f>#REF!+AG187+AX187+AN187+BH187+#REF!+DP187</f>
        <v>#REF!</v>
      </c>
      <c r="CP187" s="17" t="e">
        <f>CO187*1.259</f>
        <v>#REF!</v>
      </c>
      <c r="CQ187" s="17">
        <f t="shared" si="684"/>
        <v>592.59049999999991</v>
      </c>
      <c r="CR187" s="17">
        <f t="shared" si="685"/>
        <v>615.66409999999996</v>
      </c>
      <c r="CS187" s="17">
        <f t="shared" si="686"/>
        <v>640.17979999999989</v>
      </c>
      <c r="CT187" s="17">
        <f t="shared" si="687"/>
        <v>669.02179999999987</v>
      </c>
      <c r="CU187" s="17">
        <f t="shared" si="688"/>
        <v>811.54934999999989</v>
      </c>
      <c r="CV187" s="17">
        <f t="shared" si="884"/>
        <v>939.77414729999987</v>
      </c>
      <c r="CW187" s="17">
        <f t="shared" si="690"/>
        <v>40.262</v>
      </c>
      <c r="CX187" s="17">
        <f t="shared" si="885"/>
        <v>25.024337500000001</v>
      </c>
      <c r="CY187" s="33"/>
      <c r="CZ187" s="33"/>
      <c r="DA187" s="17"/>
      <c r="DB187" s="17"/>
      <c r="DC187" s="17"/>
      <c r="DD187" s="15">
        <f t="shared" si="886"/>
        <v>98.150286249999979</v>
      </c>
      <c r="DE187" s="15">
        <f t="shared" si="887"/>
        <v>95.421392236842095</v>
      </c>
      <c r="DF187" s="15">
        <f t="shared" si="888"/>
        <v>92.965387624999991</v>
      </c>
      <c r="DG187" s="15">
        <f t="shared" si="889"/>
        <v>90.743288214285712</v>
      </c>
      <c r="DH187" s="15">
        <f t="shared" si="890"/>
        <v>74.582565227272724</v>
      </c>
      <c r="DI187" s="15"/>
      <c r="DJ187" s="15"/>
      <c r="DK187" s="15"/>
      <c r="DL187" s="15"/>
      <c r="DM187" s="15"/>
      <c r="DO187" s="17"/>
      <c r="DP187" s="17">
        <v>1.8</v>
      </c>
      <c r="DQ187" s="32">
        <v>115.8</v>
      </c>
      <c r="DR187" s="32">
        <f t="shared" si="891"/>
        <v>176.67051524999997</v>
      </c>
      <c r="DS187" s="32">
        <f t="shared" si="892"/>
        <v>171.75850602631579</v>
      </c>
      <c r="DT187" s="32">
        <f t="shared" si="893"/>
        <v>167.337697725</v>
      </c>
      <c r="DU187" s="32">
        <f t="shared" si="894"/>
        <v>163.33791878571429</v>
      </c>
      <c r="DV187" s="32">
        <f t="shared" si="895"/>
        <v>134.24861740909091</v>
      </c>
      <c r="DW187" s="32">
        <v>115</v>
      </c>
      <c r="DX187" s="32">
        <f t="shared" si="896"/>
        <v>11287.282918749997</v>
      </c>
      <c r="DY187" s="32">
        <f t="shared" si="897"/>
        <v>10973.46010723684</v>
      </c>
      <c r="DZ187" s="32">
        <f t="shared" si="898"/>
        <v>10691.019576874998</v>
      </c>
      <c r="EA187" s="32">
        <f t="shared" si="899"/>
        <v>10435.478144642857</v>
      </c>
      <c r="EB187" s="32">
        <f t="shared" si="900"/>
        <v>8576.9950011363635</v>
      </c>
      <c r="ED187" s="15">
        <f t="shared" si="901"/>
        <v>1766.7051524999997</v>
      </c>
      <c r="EE187" s="15">
        <f t="shared" si="902"/>
        <v>1813.0064524999998</v>
      </c>
      <c r="EF187" s="15">
        <f t="shared" si="903"/>
        <v>1859.3077524999999</v>
      </c>
      <c r="EG187" s="15">
        <f t="shared" si="904"/>
        <v>1905.6090525</v>
      </c>
      <c r="EH187" s="15">
        <f t="shared" si="905"/>
        <v>2461.2246525</v>
      </c>
      <c r="EI187" s="34"/>
      <c r="EJ187" s="35">
        <f t="shared" si="906"/>
        <v>8518.8039687500004</v>
      </c>
      <c r="EK187" s="35">
        <f t="shared" si="907"/>
        <v>6852.2294107142861</v>
      </c>
      <c r="EL187" s="35"/>
      <c r="EM187" s="35"/>
      <c r="EN187" s="15">
        <f t="shared" si="714"/>
        <v>73.183694444444441</v>
      </c>
      <c r="EO187" s="15">
        <f t="shared" si="723"/>
        <v>82.97512368421053</v>
      </c>
      <c r="EP187" s="15">
        <f t="shared" si="724"/>
        <v>80.839467499999998</v>
      </c>
      <c r="EQ187" s="15">
        <f t="shared" si="725"/>
        <v>74.076556249999996</v>
      </c>
      <c r="ER187" s="15">
        <f t="shared" si="715"/>
        <v>59.584603571428573</v>
      </c>
      <c r="ES187" s="15"/>
      <c r="ET187" s="15">
        <f t="shared" si="726"/>
        <v>1317.3064999999999</v>
      </c>
      <c r="EU187" s="15">
        <f t="shared" si="727"/>
        <v>1576.5273500000001</v>
      </c>
      <c r="EV187" s="15">
        <f t="shared" si="728"/>
        <v>1616.78935</v>
      </c>
      <c r="EW187" s="15">
        <f t="shared" si="908"/>
        <v>1777.8373499999998</v>
      </c>
      <c r="EX187" s="15">
        <f t="shared" si="909"/>
        <v>2502.5533500000001</v>
      </c>
      <c r="EY187" s="17">
        <f t="shared" si="718"/>
        <v>1317.3064999999999</v>
      </c>
      <c r="EZ187" s="17">
        <f t="shared" si="719"/>
        <v>1380.6421</v>
      </c>
      <c r="FA187" s="17">
        <f t="shared" si="720"/>
        <v>1445.4197999999999</v>
      </c>
      <c r="FB187" s="17">
        <f t="shared" si="721"/>
        <v>1635.3098</v>
      </c>
      <c r="FC187" s="17">
        <f t="shared" si="722"/>
        <v>2502.5533499999997</v>
      </c>
      <c r="FE187" s="17"/>
      <c r="FF187" s="17"/>
      <c r="FG187" s="17"/>
      <c r="FH187" s="17"/>
      <c r="FI187" s="17"/>
    </row>
    <row r="188" spans="1:165" ht="13.5" thickBot="1">
      <c r="A188" s="36">
        <v>12</v>
      </c>
      <c r="B188" s="2" t="s">
        <v>184</v>
      </c>
      <c r="C188" s="37">
        <v>18</v>
      </c>
      <c r="D188" s="38">
        <v>19</v>
      </c>
      <c r="E188" s="38">
        <v>20</v>
      </c>
      <c r="F188" s="38">
        <v>21</v>
      </c>
      <c r="G188" s="39">
        <v>33</v>
      </c>
      <c r="H188" s="26"/>
      <c r="I188" s="26">
        <f t="shared" si="642"/>
        <v>0</v>
      </c>
      <c r="J188" s="10">
        <f t="shared" si="850"/>
        <v>0</v>
      </c>
      <c r="K188" s="10">
        <f t="shared" si="851"/>
        <v>0</v>
      </c>
      <c r="L188" s="10">
        <f t="shared" si="852"/>
        <v>0</v>
      </c>
      <c r="M188" s="10">
        <f t="shared" si="853"/>
        <v>0</v>
      </c>
      <c r="N188" s="40">
        <f t="shared" si="854"/>
        <v>0</v>
      </c>
      <c r="O188" s="41">
        <v>0</v>
      </c>
      <c r="P188" s="4">
        <f>O188*1</f>
        <v>0</v>
      </c>
      <c r="Q188" s="4">
        <f t="shared" si="655"/>
        <v>0</v>
      </c>
      <c r="R188" s="10">
        <f t="shared" si="855"/>
        <v>0</v>
      </c>
      <c r="S188" s="10">
        <f t="shared" si="856"/>
        <v>0</v>
      </c>
      <c r="T188" s="10">
        <f t="shared" si="857"/>
        <v>0</v>
      </c>
      <c r="U188" s="10">
        <f t="shared" si="858"/>
        <v>0</v>
      </c>
      <c r="V188" s="42">
        <f t="shared" si="859"/>
        <v>0</v>
      </c>
      <c r="W188" s="156">
        <v>8.1999999999999993</v>
      </c>
      <c r="X188" s="4">
        <v>4.91</v>
      </c>
      <c r="Y188" s="4">
        <f t="shared" si="860"/>
        <v>40.262</v>
      </c>
      <c r="Z188" s="156">
        <v>15</v>
      </c>
      <c r="AA188" s="4">
        <v>4.91</v>
      </c>
      <c r="AB188" s="157">
        <f t="shared" si="861"/>
        <v>73.650000000000006</v>
      </c>
      <c r="AC188" s="12">
        <v>7.3</v>
      </c>
      <c r="AD188" s="4">
        <v>44.08</v>
      </c>
      <c r="AE188" s="10" t="e">
        <f>#REF!*AC188</f>
        <v>#REF!</v>
      </c>
      <c r="AF188" s="6">
        <f t="shared" si="862"/>
        <v>50.691999999999993</v>
      </c>
      <c r="AG188" s="7">
        <f t="shared" si="863"/>
        <v>321.78399999999999</v>
      </c>
      <c r="AH188" s="187">
        <v>0</v>
      </c>
      <c r="AI188" s="10">
        <v>0</v>
      </c>
      <c r="AJ188" s="10"/>
      <c r="AK188" s="10">
        <f t="shared" si="864"/>
        <v>0</v>
      </c>
      <c r="AL188" s="10">
        <v>5</v>
      </c>
      <c r="AM188" s="10">
        <v>74.680000000000007</v>
      </c>
      <c r="AN188" s="6">
        <f t="shared" si="865"/>
        <v>0</v>
      </c>
      <c r="AO188" s="154">
        <v>0.2</v>
      </c>
      <c r="AP188" s="10">
        <v>0</v>
      </c>
      <c r="AQ188" s="4">
        <v>266.67</v>
      </c>
      <c r="AR188" s="6">
        <f t="shared" si="866"/>
        <v>293.33700000000005</v>
      </c>
      <c r="AS188" s="7">
        <f t="shared" si="867"/>
        <v>53.334000000000003</v>
      </c>
      <c r="AT188" s="156">
        <v>15</v>
      </c>
      <c r="AU188" s="10">
        <v>1.62</v>
      </c>
      <c r="AV188" s="4">
        <v>4.71</v>
      </c>
      <c r="AW188" s="10">
        <f t="shared" si="868"/>
        <v>24.3</v>
      </c>
      <c r="AX188" s="6">
        <f t="shared" si="869"/>
        <v>70.650000000000006</v>
      </c>
      <c r="AY188" s="165">
        <v>65</v>
      </c>
      <c r="AZ188" s="10">
        <v>1.1200000000000001</v>
      </c>
      <c r="BA188" s="4">
        <v>74.599999999999994</v>
      </c>
      <c r="BB188" s="4">
        <v>84.8</v>
      </c>
      <c r="BC188" s="4">
        <v>109.5</v>
      </c>
      <c r="BD188" s="4">
        <v>156.1</v>
      </c>
      <c r="BE188" s="4">
        <f t="shared" si="870"/>
        <v>2.4034999999999997</v>
      </c>
      <c r="BF188" s="10">
        <f t="shared" si="871"/>
        <v>72.800000000000011</v>
      </c>
      <c r="BG188" s="6">
        <f t="shared" si="872"/>
        <v>2.64385</v>
      </c>
      <c r="BH188" s="7">
        <f t="shared" si="873"/>
        <v>156.22749999999999</v>
      </c>
      <c r="BI188" s="43"/>
      <c r="BJ188" s="44"/>
      <c r="BK188" s="45"/>
      <c r="BL188" s="46"/>
      <c r="BM188" s="47"/>
      <c r="BN188" s="44"/>
      <c r="BO188" s="45"/>
      <c r="BP188" s="46"/>
      <c r="BQ188" s="47"/>
      <c r="BR188" s="44"/>
      <c r="BS188" s="45"/>
      <c r="BT188" s="46"/>
      <c r="BU188" s="47"/>
      <c r="BV188" s="44"/>
      <c r="BW188" s="45"/>
      <c r="BX188" s="46"/>
      <c r="BY188" s="47"/>
      <c r="BZ188" s="44"/>
      <c r="CA188" s="45"/>
      <c r="CB188" s="46"/>
      <c r="CD188" s="33">
        <f t="shared" si="874"/>
        <v>266.67</v>
      </c>
      <c r="CE188" s="17">
        <f t="shared" si="875"/>
        <v>213.33600000000001</v>
      </c>
      <c r="CF188" s="17">
        <f t="shared" si="876"/>
        <v>160.00200000000001</v>
      </c>
      <c r="CG188" s="17">
        <f t="shared" si="877"/>
        <v>106.66800000000001</v>
      </c>
      <c r="CH188" s="17">
        <f t="shared" si="878"/>
        <v>53.334000000000003</v>
      </c>
      <c r="CJ188" s="17">
        <f t="shared" si="879"/>
        <v>2.9630000000000001</v>
      </c>
      <c r="CK188" s="17">
        <f t="shared" si="880"/>
        <v>2.8070526315789475</v>
      </c>
      <c r="CL188" s="17">
        <f t="shared" si="881"/>
        <v>2.6667000000000001</v>
      </c>
      <c r="CM188" s="17">
        <f t="shared" si="882"/>
        <v>2.539714285714286</v>
      </c>
      <c r="CN188" s="17">
        <f t="shared" si="883"/>
        <v>1.6161818181818184</v>
      </c>
      <c r="CO188" s="17" t="e">
        <f>#REF!+AG188+AX188+AN188+BH188+#REF!+DP188</f>
        <v>#REF!</v>
      </c>
      <c r="CP188" s="17" t="e">
        <f>CO188*1.259</f>
        <v>#REF!</v>
      </c>
      <c r="CQ188" s="17">
        <f t="shared" si="684"/>
        <v>675.64549999999997</v>
      </c>
      <c r="CR188" s="17">
        <f t="shared" si="685"/>
        <v>698.71910000000003</v>
      </c>
      <c r="CS188" s="17">
        <f t="shared" si="686"/>
        <v>723.23479999999995</v>
      </c>
      <c r="CT188" s="17">
        <f t="shared" si="687"/>
        <v>782.60124999999994</v>
      </c>
      <c r="CU188" s="17">
        <f t="shared" si="688"/>
        <v>894.60434999999995</v>
      </c>
      <c r="CV188" s="17">
        <f t="shared" si="884"/>
        <v>1055.633133</v>
      </c>
      <c r="CW188" s="17">
        <f t="shared" si="690"/>
        <v>40.262</v>
      </c>
      <c r="CX188" s="17">
        <f t="shared" si="885"/>
        <v>0</v>
      </c>
      <c r="CY188" s="33"/>
      <c r="CZ188" s="33"/>
      <c r="DA188" s="17"/>
      <c r="DB188" s="17"/>
      <c r="DC188" s="17"/>
      <c r="DD188" s="15">
        <f t="shared" si="886"/>
        <v>103.45657791666666</v>
      </c>
      <c r="DE188" s="15">
        <f t="shared" si="887"/>
        <v>100.44840539473682</v>
      </c>
      <c r="DF188" s="15">
        <f t="shared" si="888"/>
        <v>97.741050124999987</v>
      </c>
      <c r="DG188" s="15">
        <f t="shared" si="889"/>
        <v>95.291538214285708</v>
      </c>
      <c r="DH188" s="15">
        <f t="shared" si="890"/>
        <v>77.476906136363624</v>
      </c>
      <c r="DI188" s="15"/>
      <c r="DJ188" s="15"/>
      <c r="DK188" s="15"/>
      <c r="DL188" s="15"/>
      <c r="DM188" s="15"/>
      <c r="DO188" s="17"/>
      <c r="DP188" s="17">
        <v>5.8</v>
      </c>
      <c r="DQ188" s="32">
        <v>118</v>
      </c>
      <c r="DR188" s="32">
        <f t="shared" si="891"/>
        <v>600.0481519166666</v>
      </c>
      <c r="DS188" s="32">
        <f t="shared" si="892"/>
        <v>582.60075128947358</v>
      </c>
      <c r="DT188" s="32">
        <f t="shared" si="893"/>
        <v>566.89809072499986</v>
      </c>
      <c r="DU188" s="32">
        <f t="shared" si="894"/>
        <v>552.69092164285712</v>
      </c>
      <c r="DV188" s="32">
        <f t="shared" si="895"/>
        <v>449.36605559090901</v>
      </c>
      <c r="DW188" s="32">
        <v>497</v>
      </c>
      <c r="DX188" s="32">
        <f t="shared" si="896"/>
        <v>51417.919224583333</v>
      </c>
      <c r="DY188" s="32">
        <f t="shared" si="897"/>
        <v>49922.857481184205</v>
      </c>
      <c r="DZ188" s="32">
        <f t="shared" si="898"/>
        <v>48577.301912124996</v>
      </c>
      <c r="EA188" s="32">
        <f t="shared" si="899"/>
        <v>47359.894492499996</v>
      </c>
      <c r="EB188" s="32">
        <f t="shared" si="900"/>
        <v>38506.02234977272</v>
      </c>
      <c r="ED188" s="15">
        <f t="shared" si="901"/>
        <v>1862.2184024999999</v>
      </c>
      <c r="EE188" s="15">
        <f t="shared" si="902"/>
        <v>1908.5197024999998</v>
      </c>
      <c r="EF188" s="15">
        <f t="shared" si="903"/>
        <v>1954.8210024999998</v>
      </c>
      <c r="EG188" s="15">
        <f t="shared" si="904"/>
        <v>2001.1223024999999</v>
      </c>
      <c r="EH188" s="15">
        <f t="shared" si="905"/>
        <v>2556.7379024999996</v>
      </c>
      <c r="EI188" s="34"/>
      <c r="EJ188" s="35">
        <f t="shared" si="906"/>
        <v>38535.97908125</v>
      </c>
      <c r="EK188" s="35">
        <f t="shared" si="907"/>
        <v>30596.365475000002</v>
      </c>
      <c r="EL188" s="35"/>
      <c r="EM188" s="35"/>
      <c r="EN188" s="15">
        <f t="shared" si="714"/>
        <v>77.797861111111104</v>
      </c>
      <c r="EO188" s="15">
        <f t="shared" si="723"/>
        <v>87.3464394736842</v>
      </c>
      <c r="EP188" s="15">
        <f t="shared" si="724"/>
        <v>84.992217499999995</v>
      </c>
      <c r="EQ188" s="15">
        <f t="shared" si="725"/>
        <v>77.537181250000003</v>
      </c>
      <c r="ER188" s="15">
        <f t="shared" si="715"/>
        <v>61.562103571428572</v>
      </c>
      <c r="ES188" s="15"/>
      <c r="ET188" s="15">
        <f t="shared" si="726"/>
        <v>1400.3615</v>
      </c>
      <c r="EU188" s="15">
        <f t="shared" si="727"/>
        <v>1659.5823499999997</v>
      </c>
      <c r="EV188" s="15">
        <f t="shared" si="728"/>
        <v>1699.8443499999998</v>
      </c>
      <c r="EW188" s="15">
        <f t="shared" si="908"/>
        <v>1860.8923500000001</v>
      </c>
      <c r="EX188" s="15">
        <f t="shared" si="909"/>
        <v>2585.60835</v>
      </c>
      <c r="EY188" s="17">
        <f t="shared" si="718"/>
        <v>1400.3615</v>
      </c>
      <c r="EZ188" s="17">
        <f t="shared" si="719"/>
        <v>1463.6971000000001</v>
      </c>
      <c r="FA188" s="17">
        <f t="shared" si="720"/>
        <v>1528.4748</v>
      </c>
      <c r="FB188" s="17">
        <f t="shared" si="721"/>
        <v>1748.8892499999999</v>
      </c>
      <c r="FC188" s="17">
        <f t="shared" si="722"/>
        <v>2585.60835</v>
      </c>
      <c r="FE188" s="17"/>
      <c r="FF188" s="17"/>
      <c r="FG188" s="17"/>
      <c r="FH188" s="17"/>
      <c r="FI188" s="17"/>
    </row>
    <row r="189" spans="1:165" ht="13.5" thickBot="1">
      <c r="A189" s="1">
        <v>15</v>
      </c>
      <c r="B189" s="198" t="s">
        <v>185</v>
      </c>
      <c r="C189" s="138"/>
      <c r="D189" s="139"/>
      <c r="E189" s="139"/>
      <c r="F189" s="139"/>
      <c r="G189" s="140"/>
      <c r="H189" s="26"/>
      <c r="I189" s="26">
        <f t="shared" si="642"/>
        <v>0</v>
      </c>
      <c r="J189" s="11"/>
      <c r="K189" s="11"/>
      <c r="L189" s="11"/>
      <c r="M189" s="11"/>
      <c r="N189" s="143"/>
      <c r="O189" s="144"/>
      <c r="P189" s="4">
        <f>O189*1</f>
        <v>0</v>
      </c>
      <c r="Q189" s="4">
        <f t="shared" si="655"/>
        <v>0</v>
      </c>
      <c r="R189" s="11"/>
      <c r="S189" s="11"/>
      <c r="T189" s="11"/>
      <c r="U189" s="11"/>
      <c r="V189" s="16"/>
      <c r="W189" s="156"/>
      <c r="X189" s="4"/>
      <c r="Y189" s="4"/>
      <c r="Z189" s="156"/>
      <c r="AA189" s="4"/>
      <c r="AB189" s="157"/>
      <c r="AC189" s="144"/>
      <c r="AD189" s="4"/>
      <c r="AE189" s="11"/>
      <c r="AF189" s="6"/>
      <c r="AG189" s="7"/>
      <c r="AH189" s="145"/>
      <c r="AI189" s="11"/>
      <c r="AJ189" s="11"/>
      <c r="AK189" s="11"/>
      <c r="AL189" s="11"/>
      <c r="AM189" s="11"/>
      <c r="AN189" s="6"/>
      <c r="AO189" s="144"/>
      <c r="AP189" s="11"/>
      <c r="AQ189" s="4"/>
      <c r="AR189" s="6"/>
      <c r="AS189" s="7"/>
      <c r="AT189" s="156"/>
      <c r="AU189" s="11"/>
      <c r="AV189" s="4"/>
      <c r="AW189" s="11"/>
      <c r="AX189" s="6"/>
      <c r="AY189" s="165"/>
      <c r="AZ189" s="11"/>
      <c r="BA189" s="9"/>
      <c r="BB189" s="9"/>
      <c r="BC189" s="9"/>
      <c r="BD189" s="9"/>
      <c r="BE189" s="4"/>
      <c r="BF189" s="11"/>
      <c r="BG189" s="6"/>
      <c r="BH189" s="7"/>
      <c r="BI189" s="190"/>
      <c r="BJ189" s="191"/>
      <c r="BK189" s="192"/>
      <c r="BL189" s="193"/>
      <c r="BM189" s="194"/>
      <c r="BN189" s="191"/>
      <c r="BO189" s="192"/>
      <c r="BP189" s="193"/>
      <c r="BQ189" s="194"/>
      <c r="BR189" s="191"/>
      <c r="BS189" s="192"/>
      <c r="BT189" s="193"/>
      <c r="BU189" s="194"/>
      <c r="BV189" s="191"/>
      <c r="BW189" s="192"/>
      <c r="BX189" s="193"/>
      <c r="BY189" s="194"/>
      <c r="BZ189" s="191"/>
      <c r="CA189" s="192"/>
      <c r="CB189" s="193"/>
      <c r="CD189" s="33"/>
      <c r="CE189" s="17"/>
      <c r="CF189" s="17"/>
      <c r="CG189" s="17"/>
      <c r="CH189" s="17"/>
      <c r="CJ189" s="17"/>
      <c r="CK189" s="17"/>
      <c r="CL189" s="17"/>
      <c r="CM189" s="17"/>
      <c r="CN189" s="17"/>
      <c r="CO189" s="17"/>
      <c r="CP189" s="17"/>
      <c r="CQ189" s="17">
        <f t="shared" si="684"/>
        <v>0</v>
      </c>
      <c r="CR189" s="17">
        <f t="shared" si="685"/>
        <v>0</v>
      </c>
      <c r="CS189" s="17">
        <f t="shared" si="686"/>
        <v>0</v>
      </c>
      <c r="CT189" s="17">
        <f t="shared" si="687"/>
        <v>0</v>
      </c>
      <c r="CU189" s="17">
        <f t="shared" si="688"/>
        <v>0</v>
      </c>
      <c r="CV189" s="17"/>
      <c r="CW189" s="17">
        <f t="shared" si="690"/>
        <v>0</v>
      </c>
      <c r="CX189" s="17"/>
      <c r="CY189" s="33"/>
      <c r="CZ189" s="33"/>
      <c r="DA189" s="17"/>
      <c r="DB189" s="17"/>
      <c r="DC189" s="17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O189" s="17"/>
      <c r="DP189" s="17"/>
      <c r="ED189" s="15"/>
      <c r="EE189" s="15"/>
      <c r="EF189" s="15"/>
      <c r="EG189" s="15"/>
      <c r="EH189" s="15"/>
      <c r="EI189" s="34"/>
      <c r="EJ189" s="35"/>
      <c r="EK189" s="35"/>
      <c r="EL189" s="35"/>
      <c r="EM189" s="35"/>
      <c r="EN189" s="15">
        <f t="shared" si="714"/>
        <v>0</v>
      </c>
      <c r="EO189" s="15">
        <f t="shared" si="723"/>
        <v>0</v>
      </c>
      <c r="EP189" s="15">
        <f t="shared" si="724"/>
        <v>0</v>
      </c>
      <c r="EQ189" s="15">
        <f t="shared" si="725"/>
        <v>0</v>
      </c>
      <c r="ER189" s="15">
        <f t="shared" si="715"/>
        <v>0</v>
      </c>
      <c r="ES189" s="15"/>
      <c r="ET189" s="15">
        <f t="shared" si="726"/>
        <v>0</v>
      </c>
      <c r="EU189" s="15">
        <f t="shared" si="727"/>
        <v>0</v>
      </c>
      <c r="EV189" s="15">
        <f t="shared" si="728"/>
        <v>0</v>
      </c>
      <c r="EW189" s="15"/>
      <c r="EX189" s="15"/>
      <c r="EY189" s="17">
        <f t="shared" si="718"/>
        <v>0</v>
      </c>
      <c r="EZ189" s="17">
        <f t="shared" si="719"/>
        <v>0</v>
      </c>
      <c r="FA189" s="17">
        <f t="shared" si="720"/>
        <v>0</v>
      </c>
      <c r="FB189" s="17">
        <f t="shared" si="721"/>
        <v>0</v>
      </c>
      <c r="FC189" s="17">
        <f t="shared" si="722"/>
        <v>0</v>
      </c>
      <c r="FE189" s="17"/>
      <c r="FF189" s="17"/>
      <c r="FG189" s="17"/>
      <c r="FH189" s="17"/>
      <c r="FI189" s="17"/>
    </row>
    <row r="190" spans="1:165" ht="13.5" thickBot="1">
      <c r="A190" s="48">
        <v>1</v>
      </c>
      <c r="B190" s="19" t="s">
        <v>186</v>
      </c>
      <c r="C190" s="23">
        <v>18</v>
      </c>
      <c r="D190" s="24">
        <v>19</v>
      </c>
      <c r="E190" s="24">
        <v>20</v>
      </c>
      <c r="F190" s="24">
        <v>21</v>
      </c>
      <c r="G190" s="25">
        <v>33</v>
      </c>
      <c r="H190" s="26"/>
      <c r="I190" s="26">
        <f t="shared" si="642"/>
        <v>0</v>
      </c>
      <c r="J190" s="4">
        <f t="shared" ref="J190:J200" si="910">I190*C190</f>
        <v>0</v>
      </c>
      <c r="K190" s="4">
        <f t="shared" ref="K190:K200" si="911">I190*D190</f>
        <v>0</v>
      </c>
      <c r="L190" s="4">
        <f t="shared" ref="L190:L200" si="912">I190*E190</f>
        <v>0</v>
      </c>
      <c r="M190" s="4">
        <f t="shared" ref="M190:M200" si="913">I190*F190</f>
        <v>0</v>
      </c>
      <c r="N190" s="6">
        <f t="shared" ref="N190:N200" si="914">I190*G190</f>
        <v>0</v>
      </c>
      <c r="O190" s="154">
        <v>1.7000000000000001E-2</v>
      </c>
      <c r="P190" s="4">
        <v>1720.44</v>
      </c>
      <c r="Q190" s="4">
        <f t="shared" si="655"/>
        <v>1961.3016</v>
      </c>
      <c r="R190" s="4">
        <f t="shared" ref="R190:R200" si="915">P190*O190*C190</f>
        <v>526.45464000000004</v>
      </c>
      <c r="S190" s="4">
        <f t="shared" ref="S190:S200" si="916">P190*O190*D190</f>
        <v>555.70212000000004</v>
      </c>
      <c r="T190" s="4">
        <f t="shared" ref="T190:T200" si="917">P190*O190*E190</f>
        <v>584.94960000000003</v>
      </c>
      <c r="U190" s="4">
        <f t="shared" ref="U190:U200" si="918">P190*O190*F190</f>
        <v>614.19708000000003</v>
      </c>
      <c r="V190" s="7">
        <f t="shared" ref="V190:V200" si="919">P190*O190*G190</f>
        <v>965.16684000000009</v>
      </c>
      <c r="W190" s="156">
        <v>8.1999999999999993</v>
      </c>
      <c r="X190" s="4">
        <v>4.91</v>
      </c>
      <c r="Y190" s="4">
        <f t="shared" ref="Y190:Y200" si="920">W190*X190</f>
        <v>40.262</v>
      </c>
      <c r="Z190" s="156">
        <v>15</v>
      </c>
      <c r="AA190" s="4">
        <v>4.91</v>
      </c>
      <c r="AB190" s="157">
        <f t="shared" ref="AB190:AB200" si="921">AA190*Z190</f>
        <v>73.650000000000006</v>
      </c>
      <c r="AC190" s="12">
        <v>7.3</v>
      </c>
      <c r="AD190" s="4">
        <v>31.74</v>
      </c>
      <c r="AE190" s="4" t="e">
        <f>#REF!*AC190</f>
        <v>#REF!</v>
      </c>
      <c r="AF190" s="6">
        <f t="shared" ref="AF190:AF200" si="922">AD190*1.15</f>
        <v>36.500999999999998</v>
      </c>
      <c r="AG190" s="7">
        <f t="shared" ref="AG190:AG200" si="923">AC190*AD190</f>
        <v>231.70199999999997</v>
      </c>
      <c r="AH190" s="158">
        <v>5.7</v>
      </c>
      <c r="AI190" s="59">
        <v>0</v>
      </c>
      <c r="AJ190" s="270">
        <v>53</v>
      </c>
      <c r="AK190" s="4">
        <f t="shared" ref="AK190:AK200" si="924">AI190*AH190</f>
        <v>0</v>
      </c>
      <c r="AL190" s="4">
        <v>3</v>
      </c>
      <c r="AM190" s="4">
        <v>43.38</v>
      </c>
      <c r="AN190" s="6">
        <f t="shared" ref="AN190:AN200" si="925">AH190*AJ190</f>
        <v>302.10000000000002</v>
      </c>
      <c r="AO190" s="154">
        <v>0.08</v>
      </c>
      <c r="AP190" s="4">
        <v>104</v>
      </c>
      <c r="AQ190" s="4">
        <v>279.375</v>
      </c>
      <c r="AR190" s="6">
        <f t="shared" ref="AR190:AR200" si="926">AQ190*1.1</f>
        <v>307.3125</v>
      </c>
      <c r="AS190" s="7">
        <f t="shared" ref="AS190:AS200" si="927">AO190*AQ190</f>
        <v>22.35</v>
      </c>
      <c r="AT190" s="156">
        <v>15</v>
      </c>
      <c r="AU190" s="4">
        <v>1.62</v>
      </c>
      <c r="AV190" s="4">
        <v>4.71</v>
      </c>
      <c r="AW190" s="4">
        <f t="shared" ref="AW190:AW200" si="928">AU190*AT190</f>
        <v>24.3</v>
      </c>
      <c r="AX190" s="6">
        <f t="shared" ref="AX190:AX200" si="929">AV190*AT190</f>
        <v>70.650000000000006</v>
      </c>
      <c r="AY190" s="165">
        <v>65</v>
      </c>
      <c r="AZ190" s="4">
        <v>1.1200000000000001</v>
      </c>
      <c r="BA190" s="4">
        <v>74.599999999999994</v>
      </c>
      <c r="BB190" s="4">
        <v>84.8</v>
      </c>
      <c r="BC190" s="4">
        <v>109.5</v>
      </c>
      <c r="BD190" s="4">
        <v>156.1</v>
      </c>
      <c r="BE190" s="4">
        <f t="shared" ref="BE190:BE200" si="930">2.09*115/100</f>
        <v>2.4034999999999997</v>
      </c>
      <c r="BF190" s="4">
        <f t="shared" ref="BF190:BF200" si="931">AZ190*AY190</f>
        <v>72.800000000000011</v>
      </c>
      <c r="BG190" s="6">
        <f t="shared" ref="BG190:BG200" si="932">BE190*1.1</f>
        <v>2.64385</v>
      </c>
      <c r="BH190" s="7">
        <f t="shared" ref="BH190:BH200" si="933">BE190*AY190</f>
        <v>156.22749999999999</v>
      </c>
      <c r="BI190" s="27"/>
      <c r="BJ190" s="28"/>
      <c r="BK190" s="29"/>
      <c r="BL190" s="30"/>
      <c r="BM190" s="31"/>
      <c r="BN190" s="28"/>
      <c r="BO190" s="29"/>
      <c r="BP190" s="30"/>
      <c r="BQ190" s="31"/>
      <c r="BR190" s="28"/>
      <c r="BS190" s="29"/>
      <c r="BT190" s="30"/>
      <c r="BU190" s="31"/>
      <c r="BV190" s="28"/>
      <c r="BW190" s="29"/>
      <c r="BX190" s="30"/>
      <c r="BY190" s="31"/>
      <c r="BZ190" s="28"/>
      <c r="CA190" s="29"/>
      <c r="CB190" s="30"/>
      <c r="CD190" s="33">
        <f t="shared" ref="CD190:CD200" si="934">(AS190*5)</f>
        <v>111.75</v>
      </c>
      <c r="CE190" s="17">
        <f t="shared" ref="CE190:CE200" si="935">AS190*4</f>
        <v>89.4</v>
      </c>
      <c r="CF190" s="17">
        <f t="shared" ref="CF190:CF200" si="936">AS190*3</f>
        <v>67.050000000000011</v>
      </c>
      <c r="CG190" s="17">
        <f t="shared" ref="CG190:CG200" si="937">AS190*2</f>
        <v>44.7</v>
      </c>
      <c r="CH190" s="17">
        <f t="shared" ref="CH190:CH200" si="938">AS190</f>
        <v>22.35</v>
      </c>
      <c r="CJ190" s="17">
        <f t="shared" ref="CJ190:CJ200" si="939">CD190/5/18</f>
        <v>1.2416666666666667</v>
      </c>
      <c r="CK190" s="17">
        <f t="shared" ref="CK190:CK200" si="940">CE190/4/19</f>
        <v>1.1763157894736842</v>
      </c>
      <c r="CL190" s="17">
        <f t="shared" ref="CL190:CL200" si="941">CF190/3/20</f>
        <v>1.1175000000000002</v>
      </c>
      <c r="CM190" s="17">
        <f t="shared" ref="CM190:CM200" si="942">CG190/2/21</f>
        <v>1.0642857142857143</v>
      </c>
      <c r="CN190" s="17">
        <f t="shared" ref="CN190:CN200" si="943">CH190/1/33</f>
        <v>0.67727272727272736</v>
      </c>
      <c r="CO190" s="17" t="e">
        <f>#REF!+AG190+AX190+AN190+BH190+#REF!+DP190</f>
        <v>#REF!</v>
      </c>
      <c r="CP190" s="17" t="e">
        <f>CO190*1.263</f>
        <v>#REF!</v>
      </c>
      <c r="CQ190" s="17">
        <f t="shared" si="684"/>
        <v>856.67949999999996</v>
      </c>
      <c r="CR190" s="17">
        <f t="shared" si="685"/>
        <v>879.7530999999999</v>
      </c>
      <c r="CS190" s="17">
        <f t="shared" si="686"/>
        <v>904.26879999999994</v>
      </c>
      <c r="CT190" s="17">
        <f t="shared" si="687"/>
        <v>963.63525000000004</v>
      </c>
      <c r="CU190" s="17">
        <f t="shared" si="688"/>
        <v>1075.6383499999999</v>
      </c>
      <c r="CV190" s="17">
        <f t="shared" ref="CV190:CV200" si="944">CU190*DQ190/100</f>
        <v>1178.8996315999998</v>
      </c>
      <c r="CW190" s="17">
        <f t="shared" si="690"/>
        <v>40.262</v>
      </c>
      <c r="CX190" s="17">
        <f t="shared" ref="CX190:CX200" si="945">O190*P190</f>
        <v>29.247480000000003</v>
      </c>
      <c r="CY190" s="33"/>
      <c r="CZ190" s="33"/>
      <c r="DA190" s="17"/>
      <c r="DB190" s="17"/>
      <c r="DC190" s="17"/>
      <c r="DD190" s="15">
        <f t="shared" ref="DD190:DD200" si="946">(CU190/18+CW190)*1.15</f>
        <v>115.02263902777776</v>
      </c>
      <c r="DE190" s="15">
        <f t="shared" ref="DE190:DE200" si="947">(CU190/19+CW190)*1.15</f>
        <v>111.40572644736841</v>
      </c>
      <c r="DF190" s="15">
        <f t="shared" ref="DF190:DF200" si="948">(CU190/20+CW190) *1.15</f>
        <v>108.15050512499998</v>
      </c>
      <c r="DG190" s="15">
        <f t="shared" ref="DG190:DG200" si="949">(CU190/21+CW190)*1.15</f>
        <v>105.20530488095237</v>
      </c>
      <c r="DH190" s="15">
        <f t="shared" ref="DH190:DH200" si="950">(CU190/33+CW190) *1.15</f>
        <v>83.785666742424226</v>
      </c>
      <c r="DI190" s="15"/>
      <c r="DJ190" s="15"/>
      <c r="DK190" s="15"/>
      <c r="DL190" s="15"/>
      <c r="DM190" s="15"/>
      <c r="DO190" s="17"/>
      <c r="DP190" s="17">
        <v>3</v>
      </c>
      <c r="DQ190" s="32">
        <v>109.6</v>
      </c>
      <c r="DR190" s="32">
        <f t="shared" ref="DR190:DR200" si="951">DD190*DP190</f>
        <v>345.06791708333327</v>
      </c>
      <c r="DS190" s="32">
        <f t="shared" ref="DS190:DS200" si="952">DE190*DP190</f>
        <v>334.21717934210523</v>
      </c>
      <c r="DT190" s="32">
        <f t="shared" ref="DT190:DT200" si="953">DF190*DP190</f>
        <v>324.45151537499993</v>
      </c>
      <c r="DU190" s="32">
        <f t="shared" ref="DU190:DU200" si="954">DG190*DP190</f>
        <v>315.61591464285709</v>
      </c>
      <c r="DV190" s="32">
        <f t="shared" ref="DV190:DV200" si="955">DH190*DP190</f>
        <v>251.35700022727269</v>
      </c>
      <c r="DW190" s="32">
        <v>206</v>
      </c>
      <c r="DX190" s="32">
        <f t="shared" ref="DX190:DX200" si="956">DD190*DW190</f>
        <v>23694.663639722217</v>
      </c>
      <c r="DY190" s="32">
        <f t="shared" ref="DY190:DY200" si="957">DE190*DW190</f>
        <v>22949.579648157891</v>
      </c>
      <c r="DZ190" s="32">
        <f t="shared" ref="DZ190:DZ200" si="958">DF190*DW190</f>
        <v>22279.004055749996</v>
      </c>
      <c r="EA190" s="32">
        <f t="shared" ref="EA190:EA200" si="959">DG190*DW190</f>
        <v>21672.292805476187</v>
      </c>
      <c r="EB190" s="32">
        <f t="shared" ref="EB190:EB200" si="960">DH190*DW190</f>
        <v>17259.847348939391</v>
      </c>
      <c r="ED190" s="15">
        <f t="shared" ref="ED190:ED200" si="961">DD190*18</f>
        <v>2070.4075024999997</v>
      </c>
      <c r="EE190" s="15">
        <f t="shared" ref="EE190:EE200" si="962">DE190*19</f>
        <v>2116.7088024999998</v>
      </c>
      <c r="EF190" s="15">
        <f t="shared" ref="EF190:EF200" si="963">DF190*20</f>
        <v>2163.0101024999994</v>
      </c>
      <c r="EG190" s="15">
        <f t="shared" ref="EG190:EG200" si="964">DG190*21</f>
        <v>2209.3114024999995</v>
      </c>
      <c r="EH190" s="15">
        <f t="shared" ref="EH190:EH200" si="965">DH190*33</f>
        <v>2764.9270024999996</v>
      </c>
      <c r="EI190" s="34"/>
      <c r="EJ190" s="35">
        <f t="shared" ref="EJ190:EJ200" si="966">EQ190*DW190</f>
        <v>17526.534504166666</v>
      </c>
      <c r="EK190" s="35">
        <f t="shared" ref="EK190:EK200" si="967">ER190*DW190</f>
        <v>13569.722002380953</v>
      </c>
      <c r="EL190" s="35"/>
      <c r="EM190" s="35"/>
      <c r="EN190" s="15">
        <f t="shared" si="714"/>
        <v>87.85530555555556</v>
      </c>
      <c r="EO190" s="15">
        <f t="shared" si="723"/>
        <v>96.874544736842097</v>
      </c>
      <c r="EP190" s="15">
        <f t="shared" si="724"/>
        <v>94.043917499999992</v>
      </c>
      <c r="EQ190" s="15">
        <f t="shared" si="725"/>
        <v>85.080264583333332</v>
      </c>
      <c r="ER190" s="15">
        <f t="shared" si="715"/>
        <v>65.872436904761912</v>
      </c>
      <c r="ES190" s="15"/>
      <c r="ET190" s="15">
        <f t="shared" si="726"/>
        <v>1581.3955000000001</v>
      </c>
      <c r="EU190" s="15">
        <f t="shared" si="727"/>
        <v>1840.6163499999998</v>
      </c>
      <c r="EV190" s="15">
        <f t="shared" si="728"/>
        <v>1880.87835</v>
      </c>
      <c r="EW190" s="15">
        <f t="shared" ref="EW190:EW200" si="968">EQ190*24</f>
        <v>2041.92635</v>
      </c>
      <c r="EX190" s="15">
        <f t="shared" ref="EX190:EX200" si="969">ER190*42</f>
        <v>2766.6423500000001</v>
      </c>
      <c r="EY190" s="17">
        <f t="shared" si="718"/>
        <v>1581.3955000000001</v>
      </c>
      <c r="EZ190" s="17">
        <f t="shared" si="719"/>
        <v>1644.7311</v>
      </c>
      <c r="FA190" s="17">
        <f t="shared" si="720"/>
        <v>1709.5088000000001</v>
      </c>
      <c r="FB190" s="17">
        <f t="shared" si="721"/>
        <v>1929.9232500000001</v>
      </c>
      <c r="FC190" s="17">
        <f t="shared" si="722"/>
        <v>2766.6423500000001</v>
      </c>
      <c r="FE190" s="17"/>
      <c r="FF190" s="17"/>
      <c r="FG190" s="17"/>
      <c r="FH190" s="17"/>
      <c r="FI190" s="17"/>
    </row>
    <row r="191" spans="1:165" ht="13.5" thickBot="1">
      <c r="A191" s="48">
        <v>2</v>
      </c>
      <c r="B191" s="19" t="s">
        <v>187</v>
      </c>
      <c r="C191" s="23">
        <v>18</v>
      </c>
      <c r="D191" s="24">
        <v>19</v>
      </c>
      <c r="E191" s="24">
        <v>20</v>
      </c>
      <c r="F191" s="24">
        <v>21</v>
      </c>
      <c r="G191" s="25">
        <v>33</v>
      </c>
      <c r="H191" s="26"/>
      <c r="I191" s="26">
        <f t="shared" ref="I191:I254" si="970">H191*1.1</f>
        <v>0</v>
      </c>
      <c r="J191" s="4">
        <f t="shared" si="910"/>
        <v>0</v>
      </c>
      <c r="K191" s="4">
        <f t="shared" si="911"/>
        <v>0</v>
      </c>
      <c r="L191" s="4">
        <f t="shared" si="912"/>
        <v>0</v>
      </c>
      <c r="M191" s="4">
        <f t="shared" si="913"/>
        <v>0</v>
      </c>
      <c r="N191" s="6">
        <f t="shared" si="914"/>
        <v>0</v>
      </c>
      <c r="O191" s="12">
        <v>0</v>
      </c>
      <c r="P191" s="4">
        <f>O191*1</f>
        <v>0</v>
      </c>
      <c r="Q191" s="4">
        <f t="shared" si="655"/>
        <v>0</v>
      </c>
      <c r="R191" s="4">
        <f t="shared" si="915"/>
        <v>0</v>
      </c>
      <c r="S191" s="4">
        <f t="shared" si="916"/>
        <v>0</v>
      </c>
      <c r="T191" s="4">
        <f t="shared" si="917"/>
        <v>0</v>
      </c>
      <c r="U191" s="4">
        <f t="shared" si="918"/>
        <v>0</v>
      </c>
      <c r="V191" s="7">
        <f t="shared" si="919"/>
        <v>0</v>
      </c>
      <c r="W191" s="156">
        <v>8.1999999999999993</v>
      </c>
      <c r="X191" s="4">
        <v>4.91</v>
      </c>
      <c r="Y191" s="4">
        <f t="shared" si="920"/>
        <v>40.262</v>
      </c>
      <c r="Z191" s="156">
        <v>15</v>
      </c>
      <c r="AA191" s="4">
        <v>4.91</v>
      </c>
      <c r="AB191" s="157">
        <f t="shared" si="921"/>
        <v>73.650000000000006</v>
      </c>
      <c r="AC191" s="12">
        <v>7.3</v>
      </c>
      <c r="AD191" s="4">
        <v>44.08</v>
      </c>
      <c r="AE191" s="4" t="e">
        <f>#REF!*AC191</f>
        <v>#REF!</v>
      </c>
      <c r="AF191" s="6">
        <f t="shared" si="922"/>
        <v>50.691999999999993</v>
      </c>
      <c r="AG191" s="7">
        <f t="shared" si="923"/>
        <v>321.78399999999999</v>
      </c>
      <c r="AH191" s="156"/>
      <c r="AI191" s="4"/>
      <c r="AJ191" s="269"/>
      <c r="AK191" s="4">
        <f t="shared" si="924"/>
        <v>0</v>
      </c>
      <c r="AL191" s="4">
        <v>0</v>
      </c>
      <c r="AM191" s="4">
        <v>0</v>
      </c>
      <c r="AN191" s="6">
        <f t="shared" si="925"/>
        <v>0</v>
      </c>
      <c r="AO191" s="12">
        <v>0</v>
      </c>
      <c r="AP191" s="4">
        <v>0</v>
      </c>
      <c r="AQ191" s="4">
        <f>AP191*1.193</f>
        <v>0</v>
      </c>
      <c r="AR191" s="6">
        <f t="shared" si="926"/>
        <v>0</v>
      </c>
      <c r="AS191" s="7">
        <f t="shared" si="927"/>
        <v>0</v>
      </c>
      <c r="AT191" s="156">
        <v>15</v>
      </c>
      <c r="AU191" s="4">
        <v>1.62</v>
      </c>
      <c r="AV191" s="4">
        <v>4.71</v>
      </c>
      <c r="AW191" s="4">
        <f t="shared" si="928"/>
        <v>24.3</v>
      </c>
      <c r="AX191" s="6">
        <f t="shared" si="929"/>
        <v>70.650000000000006</v>
      </c>
      <c r="AY191" s="165">
        <v>65</v>
      </c>
      <c r="AZ191" s="4">
        <v>1.1200000000000001</v>
      </c>
      <c r="BA191" s="4">
        <v>74.599999999999994</v>
      </c>
      <c r="BB191" s="4">
        <v>84.8</v>
      </c>
      <c r="BC191" s="4">
        <v>109.5</v>
      </c>
      <c r="BD191" s="4">
        <v>156.1</v>
      </c>
      <c r="BE191" s="4">
        <f t="shared" si="930"/>
        <v>2.4034999999999997</v>
      </c>
      <c r="BF191" s="4">
        <f t="shared" si="931"/>
        <v>72.800000000000011</v>
      </c>
      <c r="BG191" s="6">
        <f t="shared" si="932"/>
        <v>2.64385</v>
      </c>
      <c r="BH191" s="7">
        <f t="shared" si="933"/>
        <v>156.22749999999999</v>
      </c>
      <c r="BI191" s="27"/>
      <c r="BJ191" s="28"/>
      <c r="BK191" s="29"/>
      <c r="BL191" s="30"/>
      <c r="BM191" s="31"/>
      <c r="BN191" s="28"/>
      <c r="BO191" s="29"/>
      <c r="BP191" s="30"/>
      <c r="BQ191" s="31"/>
      <c r="BR191" s="28"/>
      <c r="BS191" s="29"/>
      <c r="BT191" s="30"/>
      <c r="BU191" s="31"/>
      <c r="BV191" s="28"/>
      <c r="BW191" s="29"/>
      <c r="BX191" s="30"/>
      <c r="BY191" s="31"/>
      <c r="BZ191" s="28"/>
      <c r="CA191" s="29"/>
      <c r="CB191" s="30"/>
      <c r="CD191" s="33">
        <f t="shared" si="934"/>
        <v>0</v>
      </c>
      <c r="CE191" s="17">
        <f t="shared" si="935"/>
        <v>0</v>
      </c>
      <c r="CF191" s="17">
        <f t="shared" si="936"/>
        <v>0</v>
      </c>
      <c r="CG191" s="17">
        <f t="shared" si="937"/>
        <v>0</v>
      </c>
      <c r="CH191" s="17">
        <f t="shared" si="938"/>
        <v>0</v>
      </c>
      <c r="CJ191" s="17">
        <f t="shared" si="939"/>
        <v>0</v>
      </c>
      <c r="CK191" s="17">
        <f t="shared" si="940"/>
        <v>0</v>
      </c>
      <c r="CL191" s="17">
        <f t="shared" si="941"/>
        <v>0</v>
      </c>
      <c r="CM191" s="17">
        <f t="shared" si="942"/>
        <v>0</v>
      </c>
      <c r="CN191" s="17">
        <f t="shared" si="943"/>
        <v>0</v>
      </c>
      <c r="CO191" s="17" t="e">
        <f>#REF!+AG191+AX191+AN191+BH191+#REF!+DP191</f>
        <v>#REF!</v>
      </c>
      <c r="CP191" s="17" t="e">
        <f>CO191*1.259</f>
        <v>#REF!</v>
      </c>
      <c r="CQ191" s="17">
        <f t="shared" si="684"/>
        <v>622.31149999999991</v>
      </c>
      <c r="CR191" s="17">
        <f t="shared" si="685"/>
        <v>645.38509999999997</v>
      </c>
      <c r="CS191" s="17">
        <f t="shared" si="686"/>
        <v>669.90079999999989</v>
      </c>
      <c r="CT191" s="17">
        <f t="shared" si="687"/>
        <v>729.26724999999988</v>
      </c>
      <c r="CU191" s="17">
        <f t="shared" si="688"/>
        <v>841.27034999999989</v>
      </c>
      <c r="CV191" s="17">
        <f t="shared" si="944"/>
        <v>998.58790544999999</v>
      </c>
      <c r="CW191" s="17">
        <f t="shared" si="690"/>
        <v>40.262</v>
      </c>
      <c r="CX191" s="17">
        <f t="shared" si="945"/>
        <v>0</v>
      </c>
      <c r="CY191" s="33"/>
      <c r="CZ191" s="33"/>
      <c r="DA191" s="17"/>
      <c r="DB191" s="17"/>
      <c r="DC191" s="17"/>
      <c r="DD191" s="15">
        <f t="shared" si="946"/>
        <v>100.04912791666665</v>
      </c>
      <c r="DE191" s="15">
        <f t="shared" si="947"/>
        <v>97.220294868421036</v>
      </c>
      <c r="DF191" s="15">
        <f t="shared" si="948"/>
        <v>94.674345124999974</v>
      </c>
      <c r="DG191" s="15">
        <f t="shared" si="949"/>
        <v>92.370866785714284</v>
      </c>
      <c r="DH191" s="15">
        <f t="shared" si="950"/>
        <v>75.61829704545454</v>
      </c>
      <c r="DI191" s="15"/>
      <c r="DJ191" s="15"/>
      <c r="DK191" s="15"/>
      <c r="DL191" s="15"/>
      <c r="DM191" s="15"/>
      <c r="DO191" s="17"/>
      <c r="DP191" s="17">
        <v>5.5</v>
      </c>
      <c r="DQ191" s="32">
        <v>118.7</v>
      </c>
      <c r="DR191" s="32">
        <f t="shared" si="951"/>
        <v>550.27020354166655</v>
      </c>
      <c r="DS191" s="32">
        <f t="shared" si="952"/>
        <v>534.71162177631572</v>
      </c>
      <c r="DT191" s="32">
        <f t="shared" si="953"/>
        <v>520.70889818749981</v>
      </c>
      <c r="DU191" s="32">
        <f t="shared" si="954"/>
        <v>508.03976732142854</v>
      </c>
      <c r="DV191" s="32">
        <f t="shared" si="955"/>
        <v>415.90063375</v>
      </c>
      <c r="DW191" s="32">
        <v>228</v>
      </c>
      <c r="DX191" s="32">
        <f t="shared" si="956"/>
        <v>22811.201164999995</v>
      </c>
      <c r="DY191" s="32">
        <f t="shared" si="957"/>
        <v>22166.227229999997</v>
      </c>
      <c r="DZ191" s="32">
        <f t="shared" si="958"/>
        <v>21585.750688499993</v>
      </c>
      <c r="EA191" s="32">
        <f t="shared" si="959"/>
        <v>21060.557627142858</v>
      </c>
      <c r="EB191" s="32">
        <f t="shared" si="960"/>
        <v>17240.971726363634</v>
      </c>
      <c r="ED191" s="15">
        <f t="shared" si="961"/>
        <v>1800.8843024999996</v>
      </c>
      <c r="EE191" s="15">
        <f t="shared" si="962"/>
        <v>1847.1856024999997</v>
      </c>
      <c r="EF191" s="15">
        <f t="shared" si="963"/>
        <v>1893.4869024999994</v>
      </c>
      <c r="EG191" s="15">
        <f t="shared" si="964"/>
        <v>1939.7882024999999</v>
      </c>
      <c r="EH191" s="15">
        <f t="shared" si="965"/>
        <v>2495.4038025</v>
      </c>
      <c r="EI191" s="34"/>
      <c r="EJ191" s="35">
        <f t="shared" si="966"/>
        <v>17171.804325000001</v>
      </c>
      <c r="EK191" s="35">
        <f t="shared" si="967"/>
        <v>13746.632185714287</v>
      </c>
      <c r="EL191" s="35"/>
      <c r="EM191" s="35"/>
      <c r="EN191" s="15">
        <f t="shared" si="714"/>
        <v>74.83486111111111</v>
      </c>
      <c r="EO191" s="15">
        <f t="shared" si="723"/>
        <v>84.539386842105259</v>
      </c>
      <c r="EP191" s="15">
        <f t="shared" si="724"/>
        <v>82.325517499999989</v>
      </c>
      <c r="EQ191" s="15">
        <f t="shared" si="725"/>
        <v>75.314931250000001</v>
      </c>
      <c r="ER191" s="15">
        <f t="shared" si="715"/>
        <v>60.292246428571431</v>
      </c>
      <c r="ES191" s="15"/>
      <c r="ET191" s="15">
        <f t="shared" si="726"/>
        <v>1347.0274999999999</v>
      </c>
      <c r="EU191" s="15">
        <f t="shared" si="727"/>
        <v>1606.2483499999998</v>
      </c>
      <c r="EV191" s="15">
        <f t="shared" si="728"/>
        <v>1646.5103499999998</v>
      </c>
      <c r="EW191" s="15">
        <f t="shared" si="968"/>
        <v>1807.55835</v>
      </c>
      <c r="EX191" s="15">
        <f t="shared" si="969"/>
        <v>2532.2743500000001</v>
      </c>
      <c r="EY191" s="17">
        <f t="shared" si="718"/>
        <v>1347.0274999999999</v>
      </c>
      <c r="EZ191" s="17">
        <f t="shared" si="719"/>
        <v>1410.3631</v>
      </c>
      <c r="FA191" s="17">
        <f t="shared" si="720"/>
        <v>1475.1407999999999</v>
      </c>
      <c r="FB191" s="17">
        <f t="shared" si="721"/>
        <v>1695.5552499999999</v>
      </c>
      <c r="FC191" s="17">
        <f t="shared" si="722"/>
        <v>2532.2743499999997</v>
      </c>
      <c r="FE191" s="17"/>
      <c r="FF191" s="17"/>
      <c r="FG191" s="17"/>
      <c r="FH191" s="17"/>
      <c r="FI191" s="17"/>
    </row>
    <row r="192" spans="1:165" ht="13.5" thickBot="1">
      <c r="A192" s="48">
        <v>3</v>
      </c>
      <c r="B192" s="19" t="s">
        <v>188</v>
      </c>
      <c r="C192" s="23">
        <v>18</v>
      </c>
      <c r="D192" s="24">
        <v>19</v>
      </c>
      <c r="E192" s="24">
        <v>20</v>
      </c>
      <c r="F192" s="24">
        <v>21</v>
      </c>
      <c r="G192" s="25">
        <v>33</v>
      </c>
      <c r="H192" s="26"/>
      <c r="I192" s="26">
        <f t="shared" si="970"/>
        <v>0</v>
      </c>
      <c r="J192" s="4">
        <f t="shared" si="910"/>
        <v>0</v>
      </c>
      <c r="K192" s="4">
        <f t="shared" si="911"/>
        <v>0</v>
      </c>
      <c r="L192" s="4">
        <f t="shared" si="912"/>
        <v>0</v>
      </c>
      <c r="M192" s="4">
        <f t="shared" si="913"/>
        <v>0</v>
      </c>
      <c r="N192" s="6">
        <f t="shared" si="914"/>
        <v>0</v>
      </c>
      <c r="O192" s="12">
        <v>0</v>
      </c>
      <c r="P192" s="4">
        <f>O192*1</f>
        <v>0</v>
      </c>
      <c r="Q192" s="4">
        <f t="shared" si="655"/>
        <v>0</v>
      </c>
      <c r="R192" s="4">
        <f t="shared" si="915"/>
        <v>0</v>
      </c>
      <c r="S192" s="4">
        <f t="shared" si="916"/>
        <v>0</v>
      </c>
      <c r="T192" s="4">
        <f t="shared" si="917"/>
        <v>0</v>
      </c>
      <c r="U192" s="4">
        <f t="shared" si="918"/>
        <v>0</v>
      </c>
      <c r="V192" s="7">
        <f t="shared" si="919"/>
        <v>0</v>
      </c>
      <c r="W192" s="156">
        <v>8.1999999999999993</v>
      </c>
      <c r="X192" s="4">
        <v>4.91</v>
      </c>
      <c r="Y192" s="4">
        <f t="shared" si="920"/>
        <v>40.262</v>
      </c>
      <c r="Z192" s="156">
        <v>15</v>
      </c>
      <c r="AA192" s="4">
        <v>4.91</v>
      </c>
      <c r="AB192" s="157">
        <f t="shared" si="921"/>
        <v>73.650000000000006</v>
      </c>
      <c r="AC192" s="12">
        <v>7.3</v>
      </c>
      <c r="AD192" s="4">
        <v>44.08</v>
      </c>
      <c r="AE192" s="4" t="e">
        <f>#REF!*AC192</f>
        <v>#REF!</v>
      </c>
      <c r="AF192" s="6">
        <f t="shared" si="922"/>
        <v>50.691999999999993</v>
      </c>
      <c r="AG192" s="7">
        <f t="shared" si="923"/>
        <v>321.78399999999999</v>
      </c>
      <c r="AH192" s="158">
        <v>4.7</v>
      </c>
      <c r="AI192" s="59">
        <v>53</v>
      </c>
      <c r="AJ192" s="270">
        <v>53</v>
      </c>
      <c r="AK192" s="4">
        <f t="shared" si="924"/>
        <v>249.10000000000002</v>
      </c>
      <c r="AL192" s="4">
        <v>0</v>
      </c>
      <c r="AM192" s="4">
        <v>0</v>
      </c>
      <c r="AN192" s="6">
        <f t="shared" si="925"/>
        <v>249.10000000000002</v>
      </c>
      <c r="AO192" s="12">
        <v>0</v>
      </c>
      <c r="AP192" s="4">
        <v>0</v>
      </c>
      <c r="AQ192" s="4">
        <f>AP192*1.193</f>
        <v>0</v>
      </c>
      <c r="AR192" s="6">
        <f t="shared" si="926"/>
        <v>0</v>
      </c>
      <c r="AS192" s="7">
        <f t="shared" si="927"/>
        <v>0</v>
      </c>
      <c r="AT192" s="156">
        <v>15</v>
      </c>
      <c r="AU192" s="4">
        <v>1.62</v>
      </c>
      <c r="AV192" s="4">
        <v>4.71</v>
      </c>
      <c r="AW192" s="4">
        <f t="shared" si="928"/>
        <v>24.3</v>
      </c>
      <c r="AX192" s="6">
        <f t="shared" si="929"/>
        <v>70.650000000000006</v>
      </c>
      <c r="AY192" s="165">
        <v>65</v>
      </c>
      <c r="AZ192" s="4">
        <v>1.1200000000000001</v>
      </c>
      <c r="BA192" s="4">
        <v>74.599999999999994</v>
      </c>
      <c r="BB192" s="4">
        <v>84.8</v>
      </c>
      <c r="BC192" s="4">
        <v>109.5</v>
      </c>
      <c r="BD192" s="4">
        <v>156.1</v>
      </c>
      <c r="BE192" s="4">
        <f t="shared" si="930"/>
        <v>2.4034999999999997</v>
      </c>
      <c r="BF192" s="4">
        <f t="shared" si="931"/>
        <v>72.800000000000011</v>
      </c>
      <c r="BG192" s="6">
        <f t="shared" si="932"/>
        <v>2.64385</v>
      </c>
      <c r="BH192" s="7">
        <f t="shared" si="933"/>
        <v>156.22749999999999</v>
      </c>
      <c r="BI192" s="27"/>
      <c r="BJ192" s="28"/>
      <c r="BK192" s="29"/>
      <c r="BL192" s="30"/>
      <c r="BM192" s="31"/>
      <c r="BN192" s="28"/>
      <c r="BO192" s="29"/>
      <c r="BP192" s="30"/>
      <c r="BQ192" s="31"/>
      <c r="BR192" s="28"/>
      <c r="BS192" s="29"/>
      <c r="BT192" s="30"/>
      <c r="BU192" s="31"/>
      <c r="BV192" s="28"/>
      <c r="BW192" s="29"/>
      <c r="BX192" s="30"/>
      <c r="BY192" s="31"/>
      <c r="BZ192" s="28"/>
      <c r="CA192" s="29"/>
      <c r="CB192" s="30"/>
      <c r="CD192" s="33">
        <f t="shared" si="934"/>
        <v>0</v>
      </c>
      <c r="CE192" s="17">
        <f t="shared" si="935"/>
        <v>0</v>
      </c>
      <c r="CF192" s="17">
        <f t="shared" si="936"/>
        <v>0</v>
      </c>
      <c r="CG192" s="17">
        <f t="shared" si="937"/>
        <v>0</v>
      </c>
      <c r="CH192" s="17">
        <f t="shared" si="938"/>
        <v>0</v>
      </c>
      <c r="CJ192" s="17">
        <f t="shared" si="939"/>
        <v>0</v>
      </c>
      <c r="CK192" s="17">
        <f t="shared" si="940"/>
        <v>0</v>
      </c>
      <c r="CL192" s="17">
        <f t="shared" si="941"/>
        <v>0</v>
      </c>
      <c r="CM192" s="17">
        <f t="shared" si="942"/>
        <v>0</v>
      </c>
      <c r="CN192" s="17">
        <f t="shared" si="943"/>
        <v>0</v>
      </c>
      <c r="CO192" s="17" t="e">
        <f>#REF!+AG192+AX192+AN192+BH192+#REF!+DP192</f>
        <v>#REF!</v>
      </c>
      <c r="CP192" s="17" t="e">
        <f>CO192*1.258</f>
        <v>#REF!</v>
      </c>
      <c r="CQ192" s="17">
        <f t="shared" si="684"/>
        <v>871.41149999999993</v>
      </c>
      <c r="CR192" s="17">
        <f t="shared" si="685"/>
        <v>894.48509999999987</v>
      </c>
      <c r="CS192" s="17">
        <f t="shared" si="686"/>
        <v>919.00079999999991</v>
      </c>
      <c r="CT192" s="17">
        <f t="shared" si="687"/>
        <v>978.36725000000001</v>
      </c>
      <c r="CU192" s="17">
        <f t="shared" si="688"/>
        <v>1090.3703499999999</v>
      </c>
      <c r="CV192" s="17">
        <f t="shared" si="944"/>
        <v>1295.3599757999998</v>
      </c>
      <c r="CW192" s="17">
        <f t="shared" si="690"/>
        <v>40.262</v>
      </c>
      <c r="CX192" s="17">
        <f t="shared" si="945"/>
        <v>0</v>
      </c>
      <c r="CY192" s="33"/>
      <c r="CZ192" s="33"/>
      <c r="DA192" s="17"/>
      <c r="DB192" s="17"/>
      <c r="DC192" s="17"/>
      <c r="DD192" s="15">
        <f t="shared" si="946"/>
        <v>115.96385013888887</v>
      </c>
      <c r="DE192" s="15">
        <f t="shared" si="947"/>
        <v>112.29740013157893</v>
      </c>
      <c r="DF192" s="15">
        <f t="shared" si="948"/>
        <v>108.99759512499999</v>
      </c>
      <c r="DG192" s="15">
        <f t="shared" si="949"/>
        <v>106.01205726190474</v>
      </c>
      <c r="DH192" s="15">
        <f t="shared" si="950"/>
        <v>84.299054621212107</v>
      </c>
      <c r="DI192" s="15"/>
      <c r="DJ192" s="15"/>
      <c r="DK192" s="15"/>
      <c r="DL192" s="15"/>
      <c r="DM192" s="15"/>
      <c r="DO192" s="17"/>
      <c r="DP192" s="17">
        <v>2.5</v>
      </c>
      <c r="DQ192" s="32">
        <v>118.8</v>
      </c>
      <c r="DR192" s="32">
        <f t="shared" si="951"/>
        <v>289.90962534722217</v>
      </c>
      <c r="DS192" s="32">
        <f t="shared" si="952"/>
        <v>280.74350032894733</v>
      </c>
      <c r="DT192" s="32">
        <f t="shared" si="953"/>
        <v>272.4939878125</v>
      </c>
      <c r="DU192" s="32">
        <f t="shared" si="954"/>
        <v>265.03014315476184</v>
      </c>
      <c r="DV192" s="32">
        <f t="shared" si="955"/>
        <v>210.74763655303028</v>
      </c>
      <c r="DW192" s="32">
        <v>140</v>
      </c>
      <c r="DX192" s="32">
        <f t="shared" si="956"/>
        <v>16234.939019444442</v>
      </c>
      <c r="DY192" s="32">
        <f t="shared" si="957"/>
        <v>15721.63601842105</v>
      </c>
      <c r="DZ192" s="32">
        <f t="shared" si="958"/>
        <v>15259.663317499999</v>
      </c>
      <c r="EA192" s="32">
        <f t="shared" si="959"/>
        <v>14841.688016666663</v>
      </c>
      <c r="EB192" s="32">
        <f t="shared" si="960"/>
        <v>11801.867646969695</v>
      </c>
      <c r="ED192" s="15">
        <f t="shared" si="961"/>
        <v>2087.3493024999998</v>
      </c>
      <c r="EE192" s="15">
        <f t="shared" si="962"/>
        <v>2133.6506024999994</v>
      </c>
      <c r="EF192" s="15">
        <f t="shared" si="963"/>
        <v>2179.9519025</v>
      </c>
      <c r="EG192" s="15">
        <f t="shared" si="964"/>
        <v>2226.2532024999996</v>
      </c>
      <c r="EH192" s="15">
        <f t="shared" si="965"/>
        <v>2781.8688024999997</v>
      </c>
      <c r="EI192" s="34"/>
      <c r="EJ192" s="35">
        <f t="shared" si="966"/>
        <v>11997.173708333334</v>
      </c>
      <c r="EK192" s="35">
        <f t="shared" si="967"/>
        <v>9271.2478333333329</v>
      </c>
      <c r="EL192" s="35"/>
      <c r="EM192" s="35"/>
      <c r="EN192" s="15">
        <f t="shared" si="714"/>
        <v>88.673749999999998</v>
      </c>
      <c r="EO192" s="15">
        <f t="shared" si="723"/>
        <v>97.64991315789473</v>
      </c>
      <c r="EP192" s="15">
        <f t="shared" si="724"/>
        <v>94.780517500000002</v>
      </c>
      <c r="EQ192" s="15">
        <f t="shared" si="725"/>
        <v>85.694097916666664</v>
      </c>
      <c r="ER192" s="15">
        <f t="shared" si="715"/>
        <v>66.223198809523808</v>
      </c>
      <c r="ES192" s="15"/>
      <c r="ET192" s="15">
        <f t="shared" si="726"/>
        <v>1596.1275000000001</v>
      </c>
      <c r="EU192" s="15">
        <f t="shared" si="727"/>
        <v>1855.3483499999998</v>
      </c>
      <c r="EV192" s="15">
        <f t="shared" si="728"/>
        <v>1895.6103499999999</v>
      </c>
      <c r="EW192" s="15">
        <f t="shared" si="968"/>
        <v>2056.6583499999997</v>
      </c>
      <c r="EX192" s="15">
        <f t="shared" si="969"/>
        <v>2781.37435</v>
      </c>
      <c r="EY192" s="17">
        <f t="shared" si="718"/>
        <v>1596.1275000000001</v>
      </c>
      <c r="EZ192" s="17">
        <f t="shared" si="719"/>
        <v>1659.4630999999999</v>
      </c>
      <c r="FA192" s="17">
        <f t="shared" si="720"/>
        <v>1724.2408</v>
      </c>
      <c r="FB192" s="17">
        <f t="shared" si="721"/>
        <v>1944.65525</v>
      </c>
      <c r="FC192" s="17">
        <f t="shared" si="722"/>
        <v>2781.37435</v>
      </c>
      <c r="FE192" s="17"/>
      <c r="FF192" s="17"/>
      <c r="FG192" s="17"/>
      <c r="FH192" s="17"/>
      <c r="FI192" s="17"/>
    </row>
    <row r="193" spans="1:165" ht="13.5" thickBot="1">
      <c r="A193" s="48">
        <v>4</v>
      </c>
      <c r="B193" s="19" t="s">
        <v>189</v>
      </c>
      <c r="C193" s="23">
        <v>18</v>
      </c>
      <c r="D193" s="24">
        <v>19</v>
      </c>
      <c r="E193" s="24">
        <v>20</v>
      </c>
      <c r="F193" s="24">
        <v>21</v>
      </c>
      <c r="G193" s="25">
        <v>33</v>
      </c>
      <c r="H193" s="26"/>
      <c r="I193" s="26">
        <f t="shared" si="970"/>
        <v>0</v>
      </c>
      <c r="J193" s="4">
        <f t="shared" si="910"/>
        <v>0</v>
      </c>
      <c r="K193" s="4">
        <f t="shared" si="911"/>
        <v>0</v>
      </c>
      <c r="L193" s="4">
        <f t="shared" si="912"/>
        <v>0</v>
      </c>
      <c r="M193" s="4">
        <f t="shared" si="913"/>
        <v>0</v>
      </c>
      <c r="N193" s="6">
        <f t="shared" si="914"/>
        <v>0</v>
      </c>
      <c r="O193" s="154">
        <v>1.7000000000000001E-2</v>
      </c>
      <c r="P193" s="4">
        <v>1720.44</v>
      </c>
      <c r="Q193" s="4">
        <f t="shared" si="655"/>
        <v>1961.3016</v>
      </c>
      <c r="R193" s="4">
        <f t="shared" si="915"/>
        <v>526.45464000000004</v>
      </c>
      <c r="S193" s="4">
        <f t="shared" si="916"/>
        <v>555.70212000000004</v>
      </c>
      <c r="T193" s="4">
        <f t="shared" si="917"/>
        <v>584.94960000000003</v>
      </c>
      <c r="U193" s="4">
        <f t="shared" si="918"/>
        <v>614.19708000000003</v>
      </c>
      <c r="V193" s="7">
        <f t="shared" si="919"/>
        <v>965.16684000000009</v>
      </c>
      <c r="W193" s="156">
        <v>8.1999999999999993</v>
      </c>
      <c r="X193" s="4">
        <v>4.91</v>
      </c>
      <c r="Y193" s="4">
        <f t="shared" si="920"/>
        <v>40.262</v>
      </c>
      <c r="Z193" s="156">
        <v>15</v>
      </c>
      <c r="AA193" s="4">
        <v>4.91</v>
      </c>
      <c r="AB193" s="157">
        <f t="shared" si="921"/>
        <v>73.650000000000006</v>
      </c>
      <c r="AC193" s="12">
        <v>7.3</v>
      </c>
      <c r="AD193" s="4">
        <v>44.08</v>
      </c>
      <c r="AE193" s="4" t="e">
        <f>#REF!*AC193</f>
        <v>#REF!</v>
      </c>
      <c r="AF193" s="6">
        <f t="shared" si="922"/>
        <v>50.691999999999993</v>
      </c>
      <c r="AG193" s="7">
        <f t="shared" si="923"/>
        <v>321.78399999999999</v>
      </c>
      <c r="AH193" s="158">
        <v>4.7</v>
      </c>
      <c r="AI193" s="59">
        <v>0</v>
      </c>
      <c r="AJ193" s="270">
        <v>53</v>
      </c>
      <c r="AK193" s="4">
        <f t="shared" si="924"/>
        <v>0</v>
      </c>
      <c r="AL193" s="4">
        <v>0</v>
      </c>
      <c r="AM193" s="4">
        <v>0</v>
      </c>
      <c r="AN193" s="6">
        <f t="shared" si="925"/>
        <v>249.10000000000002</v>
      </c>
      <c r="AO193" s="12">
        <v>0</v>
      </c>
      <c r="AP193" s="4">
        <v>0</v>
      </c>
      <c r="AQ193" s="4">
        <f>AP193*1.193</f>
        <v>0</v>
      </c>
      <c r="AR193" s="6">
        <f t="shared" si="926"/>
        <v>0</v>
      </c>
      <c r="AS193" s="7">
        <f t="shared" si="927"/>
        <v>0</v>
      </c>
      <c r="AT193" s="156">
        <v>15</v>
      </c>
      <c r="AU193" s="4">
        <v>1.62</v>
      </c>
      <c r="AV193" s="4">
        <v>4.71</v>
      </c>
      <c r="AW193" s="4">
        <f t="shared" si="928"/>
        <v>24.3</v>
      </c>
      <c r="AX193" s="6">
        <f t="shared" si="929"/>
        <v>70.650000000000006</v>
      </c>
      <c r="AY193" s="165">
        <v>65</v>
      </c>
      <c r="AZ193" s="4">
        <v>1.1200000000000001</v>
      </c>
      <c r="BA193" s="4">
        <v>74.599999999999994</v>
      </c>
      <c r="BB193" s="4">
        <v>84.8</v>
      </c>
      <c r="BC193" s="4">
        <v>109.5</v>
      </c>
      <c r="BD193" s="4">
        <v>156.1</v>
      </c>
      <c r="BE193" s="4">
        <f t="shared" si="930"/>
        <v>2.4034999999999997</v>
      </c>
      <c r="BF193" s="4">
        <f t="shared" si="931"/>
        <v>72.800000000000011</v>
      </c>
      <c r="BG193" s="6">
        <f t="shared" si="932"/>
        <v>2.64385</v>
      </c>
      <c r="BH193" s="7">
        <f t="shared" si="933"/>
        <v>156.22749999999999</v>
      </c>
      <c r="BI193" s="27"/>
      <c r="BJ193" s="28"/>
      <c r="BK193" s="29"/>
      <c r="BL193" s="30"/>
      <c r="BM193" s="31"/>
      <c r="BN193" s="28"/>
      <c r="BO193" s="29"/>
      <c r="BP193" s="30"/>
      <c r="BQ193" s="31"/>
      <c r="BR193" s="28"/>
      <c r="BS193" s="29"/>
      <c r="BT193" s="30"/>
      <c r="BU193" s="31"/>
      <c r="BV193" s="28"/>
      <c r="BW193" s="29"/>
      <c r="BX193" s="30"/>
      <c r="BY193" s="31"/>
      <c r="BZ193" s="28"/>
      <c r="CA193" s="29"/>
      <c r="CB193" s="30"/>
      <c r="CD193" s="33">
        <f t="shared" si="934"/>
        <v>0</v>
      </c>
      <c r="CE193" s="17">
        <f t="shared" si="935"/>
        <v>0</v>
      </c>
      <c r="CF193" s="17">
        <f t="shared" si="936"/>
        <v>0</v>
      </c>
      <c r="CG193" s="17">
        <f t="shared" si="937"/>
        <v>0</v>
      </c>
      <c r="CH193" s="17">
        <f t="shared" si="938"/>
        <v>0</v>
      </c>
      <c r="CJ193" s="17">
        <f t="shared" si="939"/>
        <v>0</v>
      </c>
      <c r="CK193" s="17">
        <f t="shared" si="940"/>
        <v>0</v>
      </c>
      <c r="CL193" s="17">
        <f t="shared" si="941"/>
        <v>0</v>
      </c>
      <c r="CM193" s="17">
        <f t="shared" si="942"/>
        <v>0</v>
      </c>
      <c r="CN193" s="17">
        <f t="shared" si="943"/>
        <v>0</v>
      </c>
      <c r="CO193" s="17" t="e">
        <f>#REF!+AG193+AX193+AN193+BH193+#REF!+DP193</f>
        <v>#REF!</v>
      </c>
      <c r="CP193" s="17" t="e">
        <f>CO193*1.258</f>
        <v>#REF!</v>
      </c>
      <c r="CQ193" s="17">
        <f t="shared" si="684"/>
        <v>871.41149999999993</v>
      </c>
      <c r="CR193" s="17">
        <f t="shared" si="685"/>
        <v>894.48509999999987</v>
      </c>
      <c r="CS193" s="17">
        <f t="shared" si="686"/>
        <v>919.00079999999991</v>
      </c>
      <c r="CT193" s="17">
        <f t="shared" si="687"/>
        <v>978.36725000000001</v>
      </c>
      <c r="CU193" s="17">
        <f t="shared" si="688"/>
        <v>1090.3703499999999</v>
      </c>
      <c r="CV193" s="17">
        <f t="shared" si="944"/>
        <v>1293.1792350999997</v>
      </c>
      <c r="CW193" s="17">
        <f t="shared" si="690"/>
        <v>40.262</v>
      </c>
      <c r="CX193" s="17">
        <f t="shared" si="945"/>
        <v>29.247480000000003</v>
      </c>
      <c r="CY193" s="33"/>
      <c r="CZ193" s="33"/>
      <c r="DA193" s="17"/>
      <c r="DB193" s="17"/>
      <c r="DC193" s="17"/>
      <c r="DD193" s="15">
        <f t="shared" si="946"/>
        <v>115.96385013888887</v>
      </c>
      <c r="DE193" s="15">
        <f t="shared" si="947"/>
        <v>112.29740013157893</v>
      </c>
      <c r="DF193" s="15">
        <f t="shared" si="948"/>
        <v>108.99759512499999</v>
      </c>
      <c r="DG193" s="15">
        <f t="shared" si="949"/>
        <v>106.01205726190474</v>
      </c>
      <c r="DH193" s="15">
        <f t="shared" si="950"/>
        <v>84.299054621212107</v>
      </c>
      <c r="DI193" s="15"/>
      <c r="DJ193" s="15"/>
      <c r="DK193" s="15"/>
      <c r="DL193" s="15"/>
      <c r="DM193" s="15"/>
      <c r="DO193" s="17"/>
      <c r="DP193" s="17">
        <v>1.6</v>
      </c>
      <c r="DQ193" s="32">
        <v>118.6</v>
      </c>
      <c r="DR193" s="32">
        <f t="shared" si="951"/>
        <v>185.54216022222221</v>
      </c>
      <c r="DS193" s="32">
        <f t="shared" si="952"/>
        <v>179.6758402105263</v>
      </c>
      <c r="DT193" s="32">
        <f t="shared" si="953"/>
        <v>174.39615219999999</v>
      </c>
      <c r="DU193" s="32">
        <f t="shared" si="954"/>
        <v>169.6192916190476</v>
      </c>
      <c r="DV193" s="32">
        <f t="shared" si="955"/>
        <v>134.87848739393937</v>
      </c>
      <c r="DW193" s="32">
        <v>87</v>
      </c>
      <c r="DX193" s="32">
        <f t="shared" si="956"/>
        <v>10088.854962083333</v>
      </c>
      <c r="DY193" s="32">
        <f t="shared" si="957"/>
        <v>9769.8738114473672</v>
      </c>
      <c r="DZ193" s="32">
        <f t="shared" si="958"/>
        <v>9482.7907758749989</v>
      </c>
      <c r="EA193" s="32">
        <f t="shared" si="959"/>
        <v>9223.0489817857124</v>
      </c>
      <c r="EB193" s="32">
        <f t="shared" si="960"/>
        <v>7334.0177520454536</v>
      </c>
      <c r="ED193" s="15">
        <f t="shared" si="961"/>
        <v>2087.3493024999998</v>
      </c>
      <c r="EE193" s="15">
        <f t="shared" si="962"/>
        <v>2133.6506024999994</v>
      </c>
      <c r="EF193" s="15">
        <f t="shared" si="963"/>
        <v>2179.9519025</v>
      </c>
      <c r="EG193" s="15">
        <f t="shared" si="964"/>
        <v>2226.2532024999996</v>
      </c>
      <c r="EH193" s="15">
        <f t="shared" si="965"/>
        <v>2781.8688024999997</v>
      </c>
      <c r="EI193" s="34"/>
      <c r="EJ193" s="35">
        <f t="shared" si="966"/>
        <v>7455.3865187499996</v>
      </c>
      <c r="EK193" s="35">
        <f t="shared" si="967"/>
        <v>5761.418296428571</v>
      </c>
      <c r="EL193" s="35"/>
      <c r="EM193" s="35"/>
      <c r="EN193" s="15">
        <f t="shared" si="714"/>
        <v>88.673749999999998</v>
      </c>
      <c r="EO193" s="15">
        <f t="shared" si="723"/>
        <v>97.64991315789473</v>
      </c>
      <c r="EP193" s="15">
        <f t="shared" si="724"/>
        <v>94.780517500000002</v>
      </c>
      <c r="EQ193" s="15">
        <f t="shared" si="725"/>
        <v>85.694097916666664</v>
      </c>
      <c r="ER193" s="15">
        <f t="shared" si="715"/>
        <v>66.223198809523808</v>
      </c>
      <c r="ES193" s="15"/>
      <c r="ET193" s="15">
        <f t="shared" si="726"/>
        <v>1596.1275000000001</v>
      </c>
      <c r="EU193" s="15">
        <f t="shared" si="727"/>
        <v>1855.3483499999998</v>
      </c>
      <c r="EV193" s="15">
        <f t="shared" si="728"/>
        <v>1895.6103499999999</v>
      </c>
      <c r="EW193" s="15">
        <f t="shared" si="968"/>
        <v>2056.6583499999997</v>
      </c>
      <c r="EX193" s="15">
        <f t="shared" si="969"/>
        <v>2781.37435</v>
      </c>
      <c r="EY193" s="17">
        <f t="shared" si="718"/>
        <v>1596.1275000000001</v>
      </c>
      <c r="EZ193" s="17">
        <f t="shared" si="719"/>
        <v>1659.4630999999999</v>
      </c>
      <c r="FA193" s="17">
        <f t="shared" si="720"/>
        <v>1724.2408</v>
      </c>
      <c r="FB193" s="17">
        <f t="shared" si="721"/>
        <v>1944.65525</v>
      </c>
      <c r="FC193" s="17">
        <f t="shared" si="722"/>
        <v>2781.37435</v>
      </c>
      <c r="FE193" s="17"/>
      <c r="FF193" s="17"/>
      <c r="FG193" s="17"/>
      <c r="FH193" s="17"/>
      <c r="FI193" s="17"/>
    </row>
    <row r="194" spans="1:165" ht="13.5" thickBot="1">
      <c r="A194" s="48">
        <v>5</v>
      </c>
      <c r="B194" s="19" t="s">
        <v>190</v>
      </c>
      <c r="C194" s="23">
        <v>18</v>
      </c>
      <c r="D194" s="24">
        <v>19</v>
      </c>
      <c r="E194" s="24">
        <v>20</v>
      </c>
      <c r="F194" s="24">
        <v>21</v>
      </c>
      <c r="G194" s="25">
        <v>33</v>
      </c>
      <c r="H194" s="26">
        <v>6</v>
      </c>
      <c r="I194" s="26">
        <f t="shared" si="970"/>
        <v>6.6000000000000005</v>
      </c>
      <c r="J194" s="4">
        <f t="shared" si="910"/>
        <v>118.80000000000001</v>
      </c>
      <c r="K194" s="4">
        <f t="shared" si="911"/>
        <v>125.4</v>
      </c>
      <c r="L194" s="4">
        <f t="shared" si="912"/>
        <v>132</v>
      </c>
      <c r="M194" s="4">
        <f t="shared" si="913"/>
        <v>138.60000000000002</v>
      </c>
      <c r="N194" s="6">
        <f t="shared" si="914"/>
        <v>217.8</v>
      </c>
      <c r="O194" s="154">
        <v>1.7000000000000001E-2</v>
      </c>
      <c r="P194" s="4">
        <v>1720.44</v>
      </c>
      <c r="Q194" s="4">
        <f t="shared" si="655"/>
        <v>1961.3016</v>
      </c>
      <c r="R194" s="4">
        <f t="shared" si="915"/>
        <v>526.45464000000004</v>
      </c>
      <c r="S194" s="4">
        <f t="shared" si="916"/>
        <v>555.70212000000004</v>
      </c>
      <c r="T194" s="4">
        <f t="shared" si="917"/>
        <v>584.94960000000003</v>
      </c>
      <c r="U194" s="4">
        <f t="shared" si="918"/>
        <v>614.19708000000003</v>
      </c>
      <c r="V194" s="7">
        <f t="shared" si="919"/>
        <v>965.16684000000009</v>
      </c>
      <c r="W194" s="156">
        <v>8.1999999999999993</v>
      </c>
      <c r="X194" s="4">
        <v>4.91</v>
      </c>
      <c r="Y194" s="4">
        <f t="shared" si="920"/>
        <v>40.262</v>
      </c>
      <c r="Z194" s="156">
        <v>15</v>
      </c>
      <c r="AA194" s="4">
        <v>4.91</v>
      </c>
      <c r="AB194" s="157">
        <f t="shared" si="921"/>
        <v>73.650000000000006</v>
      </c>
      <c r="AC194" s="12">
        <v>7.3</v>
      </c>
      <c r="AD194" s="4">
        <v>44.08</v>
      </c>
      <c r="AE194" s="4" t="e">
        <f>#REF!*AC194</f>
        <v>#REF!</v>
      </c>
      <c r="AF194" s="6">
        <f t="shared" si="922"/>
        <v>50.691999999999993</v>
      </c>
      <c r="AG194" s="7">
        <f t="shared" si="923"/>
        <v>321.78399999999999</v>
      </c>
      <c r="AH194" s="156">
        <v>5.7</v>
      </c>
      <c r="AI194" s="4">
        <v>0</v>
      </c>
      <c r="AJ194" s="270">
        <v>53</v>
      </c>
      <c r="AK194" s="4">
        <f t="shared" si="924"/>
        <v>0</v>
      </c>
      <c r="AL194" s="4">
        <v>4.7</v>
      </c>
      <c r="AM194" s="4">
        <v>69.400000000000006</v>
      </c>
      <c r="AN194" s="6">
        <f t="shared" si="925"/>
        <v>302.10000000000002</v>
      </c>
      <c r="AO194" s="154">
        <v>0.25</v>
      </c>
      <c r="AP194" s="4">
        <v>104</v>
      </c>
      <c r="AQ194" s="4">
        <v>124</v>
      </c>
      <c r="AR194" s="6">
        <f t="shared" si="926"/>
        <v>136.4</v>
      </c>
      <c r="AS194" s="7">
        <f t="shared" si="927"/>
        <v>31</v>
      </c>
      <c r="AT194" s="156">
        <v>15</v>
      </c>
      <c r="AU194" s="4">
        <v>1.62</v>
      </c>
      <c r="AV194" s="4">
        <v>4.71</v>
      </c>
      <c r="AW194" s="4">
        <f t="shared" si="928"/>
        <v>24.3</v>
      </c>
      <c r="AX194" s="6">
        <f t="shared" si="929"/>
        <v>70.650000000000006</v>
      </c>
      <c r="AY194" s="165">
        <v>65</v>
      </c>
      <c r="AZ194" s="4">
        <v>1.1200000000000001</v>
      </c>
      <c r="BA194" s="4">
        <v>74.599999999999994</v>
      </c>
      <c r="BB194" s="4">
        <v>84.8</v>
      </c>
      <c r="BC194" s="4">
        <v>109.5</v>
      </c>
      <c r="BD194" s="4">
        <v>156.1</v>
      </c>
      <c r="BE194" s="4">
        <f t="shared" si="930"/>
        <v>2.4034999999999997</v>
      </c>
      <c r="BF194" s="4">
        <f t="shared" si="931"/>
        <v>72.800000000000011</v>
      </c>
      <c r="BG194" s="6">
        <f t="shared" si="932"/>
        <v>2.64385</v>
      </c>
      <c r="BH194" s="7">
        <f t="shared" si="933"/>
        <v>156.22749999999999</v>
      </c>
      <c r="BI194" s="27"/>
      <c r="BJ194" s="28"/>
      <c r="BK194" s="29"/>
      <c r="BL194" s="30"/>
      <c r="BM194" s="31"/>
      <c r="BN194" s="28"/>
      <c r="BO194" s="29"/>
      <c r="BP194" s="30"/>
      <c r="BQ194" s="31"/>
      <c r="BR194" s="28"/>
      <c r="BS194" s="29"/>
      <c r="BT194" s="30"/>
      <c r="BU194" s="31"/>
      <c r="BV194" s="28"/>
      <c r="BW194" s="29"/>
      <c r="BX194" s="30"/>
      <c r="BY194" s="31"/>
      <c r="BZ194" s="28"/>
      <c r="CA194" s="29"/>
      <c r="CB194" s="30"/>
      <c r="CD194" s="33">
        <f t="shared" si="934"/>
        <v>155</v>
      </c>
      <c r="CE194" s="17">
        <f t="shared" si="935"/>
        <v>124</v>
      </c>
      <c r="CF194" s="17">
        <f t="shared" si="936"/>
        <v>93</v>
      </c>
      <c r="CG194" s="17">
        <f t="shared" si="937"/>
        <v>62</v>
      </c>
      <c r="CH194" s="17">
        <f t="shared" si="938"/>
        <v>31</v>
      </c>
      <c r="CJ194" s="17">
        <f t="shared" si="939"/>
        <v>1.7222222222222223</v>
      </c>
      <c r="CK194" s="17">
        <f t="shared" si="940"/>
        <v>1.631578947368421</v>
      </c>
      <c r="CL194" s="17">
        <f t="shared" si="941"/>
        <v>1.55</v>
      </c>
      <c r="CM194" s="17">
        <f t="shared" si="942"/>
        <v>1.4761904761904763</v>
      </c>
      <c r="CN194" s="17">
        <f t="shared" si="943"/>
        <v>0.93939393939393945</v>
      </c>
      <c r="CO194" s="17" t="e">
        <f>#REF!+AG194+AX194+AN194+BH194+#REF!+DP194</f>
        <v>#REF!</v>
      </c>
      <c r="CP194" s="17" t="e">
        <f>CO194*1.259</f>
        <v>#REF!</v>
      </c>
      <c r="CQ194" s="17">
        <f t="shared" si="684"/>
        <v>955.41149999999993</v>
      </c>
      <c r="CR194" s="17">
        <f t="shared" si="685"/>
        <v>978.48509999999987</v>
      </c>
      <c r="CS194" s="17">
        <f t="shared" si="686"/>
        <v>1003.0007999999999</v>
      </c>
      <c r="CT194" s="17">
        <f t="shared" si="687"/>
        <v>1062.36725</v>
      </c>
      <c r="CU194" s="17">
        <f t="shared" si="688"/>
        <v>1174.3703499999999</v>
      </c>
      <c r="CV194" s="17">
        <f t="shared" si="944"/>
        <v>1384.58264265</v>
      </c>
      <c r="CW194" s="17">
        <f t="shared" si="690"/>
        <v>40.262</v>
      </c>
      <c r="CX194" s="17">
        <f t="shared" si="945"/>
        <v>29.247480000000003</v>
      </c>
      <c r="CY194" s="33"/>
      <c r="CZ194" s="33"/>
      <c r="DA194" s="17"/>
      <c r="DB194" s="17"/>
      <c r="DC194" s="17"/>
      <c r="DD194" s="15">
        <f t="shared" si="946"/>
        <v>121.33051680555555</v>
      </c>
      <c r="DE194" s="15">
        <f t="shared" si="947"/>
        <v>117.38161065789474</v>
      </c>
      <c r="DF194" s="15">
        <f t="shared" si="948"/>
        <v>113.82759512499997</v>
      </c>
      <c r="DG194" s="15">
        <f t="shared" si="949"/>
        <v>110.61205726190475</v>
      </c>
      <c r="DH194" s="15">
        <f t="shared" si="950"/>
        <v>87.226327348484844</v>
      </c>
      <c r="DI194" s="15"/>
      <c r="DJ194" s="15"/>
      <c r="DK194" s="15"/>
      <c r="DL194" s="15"/>
      <c r="DM194" s="15"/>
      <c r="DO194" s="17"/>
      <c r="DP194" s="17">
        <v>11.7</v>
      </c>
      <c r="DQ194" s="32">
        <v>117.9</v>
      </c>
      <c r="DR194" s="32">
        <f t="shared" si="951"/>
        <v>1419.5670466249999</v>
      </c>
      <c r="DS194" s="32">
        <f t="shared" si="952"/>
        <v>1373.3648446973684</v>
      </c>
      <c r="DT194" s="32">
        <f t="shared" si="953"/>
        <v>1331.7828629624996</v>
      </c>
      <c r="DU194" s="32">
        <f t="shared" si="954"/>
        <v>1294.1610699642856</v>
      </c>
      <c r="DV194" s="32">
        <f t="shared" si="955"/>
        <v>1020.5480299772726</v>
      </c>
      <c r="DW194" s="32">
        <v>740</v>
      </c>
      <c r="DX194" s="32">
        <f t="shared" si="956"/>
        <v>89784.582436111101</v>
      </c>
      <c r="DY194" s="32">
        <f t="shared" si="957"/>
        <v>86862.391886842102</v>
      </c>
      <c r="DZ194" s="32">
        <f t="shared" si="958"/>
        <v>84232.420392499975</v>
      </c>
      <c r="EA194" s="32">
        <f t="shared" si="959"/>
        <v>81852.922373809517</v>
      </c>
      <c r="EB194" s="32">
        <f t="shared" si="960"/>
        <v>64547.482237878787</v>
      </c>
      <c r="ED194" s="15">
        <f t="shared" si="961"/>
        <v>2183.9493024999997</v>
      </c>
      <c r="EE194" s="15">
        <f t="shared" si="962"/>
        <v>2230.2506025000002</v>
      </c>
      <c r="EF194" s="15">
        <f t="shared" si="963"/>
        <v>2276.5519024999994</v>
      </c>
      <c r="EG194" s="15">
        <f t="shared" si="964"/>
        <v>2322.8532025</v>
      </c>
      <c r="EH194" s="15">
        <f t="shared" si="965"/>
        <v>2878.4688025</v>
      </c>
      <c r="EI194" s="34"/>
      <c r="EJ194" s="35">
        <f t="shared" si="966"/>
        <v>66003.632458333333</v>
      </c>
      <c r="EK194" s="35">
        <f t="shared" si="967"/>
        <v>50485.167119047619</v>
      </c>
      <c r="EL194" s="35"/>
      <c r="EM194" s="35"/>
      <c r="EN194" s="15">
        <f t="shared" si="714"/>
        <v>93.34041666666667</v>
      </c>
      <c r="EO194" s="15">
        <f t="shared" si="723"/>
        <v>102.07096578947369</v>
      </c>
      <c r="EP194" s="15">
        <f t="shared" si="724"/>
        <v>98.980517499999991</v>
      </c>
      <c r="EQ194" s="15">
        <f t="shared" si="725"/>
        <v>89.194097916666664</v>
      </c>
      <c r="ER194" s="15">
        <f t="shared" si="715"/>
        <v>68.223198809523808</v>
      </c>
      <c r="ES194" s="15"/>
      <c r="ET194" s="15">
        <f t="shared" si="726"/>
        <v>1680.1275000000001</v>
      </c>
      <c r="EU194" s="15">
        <f t="shared" si="727"/>
        <v>1939.3483500000002</v>
      </c>
      <c r="EV194" s="15">
        <f t="shared" si="728"/>
        <v>1979.6103499999999</v>
      </c>
      <c r="EW194" s="15">
        <f t="shared" si="968"/>
        <v>2140.6583499999997</v>
      </c>
      <c r="EX194" s="15">
        <f t="shared" si="969"/>
        <v>2865.37435</v>
      </c>
      <c r="EY194" s="17">
        <f t="shared" si="718"/>
        <v>1680.1275000000001</v>
      </c>
      <c r="EZ194" s="17">
        <f t="shared" si="719"/>
        <v>1743.4630999999999</v>
      </c>
      <c r="FA194" s="17">
        <f t="shared" si="720"/>
        <v>1808.2408</v>
      </c>
      <c r="FB194" s="17">
        <f t="shared" si="721"/>
        <v>2028.65525</v>
      </c>
      <c r="FC194" s="17">
        <f t="shared" si="722"/>
        <v>2865.37435</v>
      </c>
      <c r="FE194" s="17"/>
      <c r="FF194" s="17"/>
      <c r="FG194" s="17"/>
      <c r="FH194" s="17"/>
      <c r="FI194" s="17"/>
    </row>
    <row r="195" spans="1:165" ht="14.25" customHeight="1" thickBot="1">
      <c r="A195" s="48">
        <v>6</v>
      </c>
      <c r="B195" s="19" t="s">
        <v>191</v>
      </c>
      <c r="C195" s="23">
        <v>18</v>
      </c>
      <c r="D195" s="24">
        <v>19</v>
      </c>
      <c r="E195" s="24">
        <v>20</v>
      </c>
      <c r="F195" s="24">
        <v>21</v>
      </c>
      <c r="G195" s="25">
        <v>33</v>
      </c>
      <c r="H195" s="26"/>
      <c r="I195" s="26">
        <f t="shared" si="970"/>
        <v>0</v>
      </c>
      <c r="J195" s="4">
        <f t="shared" si="910"/>
        <v>0</v>
      </c>
      <c r="K195" s="4">
        <f t="shared" si="911"/>
        <v>0</v>
      </c>
      <c r="L195" s="4">
        <f t="shared" si="912"/>
        <v>0</v>
      </c>
      <c r="M195" s="4">
        <f t="shared" si="913"/>
        <v>0</v>
      </c>
      <c r="N195" s="6">
        <f t="shared" si="914"/>
        <v>0</v>
      </c>
      <c r="O195" s="12">
        <v>0</v>
      </c>
      <c r="P195" s="4">
        <f>O195*1</f>
        <v>0</v>
      </c>
      <c r="Q195" s="4">
        <f t="shared" si="655"/>
        <v>0</v>
      </c>
      <c r="R195" s="4">
        <f t="shared" si="915"/>
        <v>0</v>
      </c>
      <c r="S195" s="4">
        <f t="shared" si="916"/>
        <v>0</v>
      </c>
      <c r="T195" s="4">
        <f t="shared" si="917"/>
        <v>0</v>
      </c>
      <c r="U195" s="4">
        <f t="shared" si="918"/>
        <v>0</v>
      </c>
      <c r="V195" s="7">
        <f t="shared" si="919"/>
        <v>0</v>
      </c>
      <c r="W195" s="156">
        <v>8.1999999999999993</v>
      </c>
      <c r="X195" s="4">
        <v>4.91</v>
      </c>
      <c r="Y195" s="4">
        <f t="shared" si="920"/>
        <v>40.262</v>
      </c>
      <c r="Z195" s="156">
        <v>15</v>
      </c>
      <c r="AA195" s="4">
        <v>4.91</v>
      </c>
      <c r="AB195" s="157">
        <f t="shared" si="921"/>
        <v>73.650000000000006</v>
      </c>
      <c r="AC195" s="12">
        <v>7.3</v>
      </c>
      <c r="AD195" s="4">
        <v>38.64</v>
      </c>
      <c r="AE195" s="4" t="e">
        <f>#REF!*AC195</f>
        <v>#REF!</v>
      </c>
      <c r="AF195" s="6">
        <f t="shared" si="922"/>
        <v>44.436</v>
      </c>
      <c r="AG195" s="7">
        <f t="shared" si="923"/>
        <v>282.072</v>
      </c>
      <c r="AH195" s="158">
        <v>4.7</v>
      </c>
      <c r="AI195" s="59">
        <v>0</v>
      </c>
      <c r="AJ195" s="270">
        <v>53</v>
      </c>
      <c r="AK195" s="4">
        <f t="shared" si="924"/>
        <v>0</v>
      </c>
      <c r="AL195" s="4">
        <v>0</v>
      </c>
      <c r="AM195" s="4">
        <v>0</v>
      </c>
      <c r="AN195" s="6">
        <f t="shared" si="925"/>
        <v>249.10000000000002</v>
      </c>
      <c r="AO195" s="12">
        <v>0</v>
      </c>
      <c r="AP195" s="4">
        <v>0</v>
      </c>
      <c r="AQ195" s="4">
        <f>AP195*1.193</f>
        <v>0</v>
      </c>
      <c r="AR195" s="6">
        <f t="shared" si="926"/>
        <v>0</v>
      </c>
      <c r="AS195" s="7">
        <f t="shared" si="927"/>
        <v>0</v>
      </c>
      <c r="AT195" s="156">
        <v>15</v>
      </c>
      <c r="AU195" s="4">
        <v>1.62</v>
      </c>
      <c r="AV195" s="4">
        <v>4.71</v>
      </c>
      <c r="AW195" s="4">
        <f t="shared" si="928"/>
        <v>24.3</v>
      </c>
      <c r="AX195" s="6">
        <f t="shared" si="929"/>
        <v>70.650000000000006</v>
      </c>
      <c r="AY195" s="165">
        <v>65</v>
      </c>
      <c r="AZ195" s="4">
        <v>1.1200000000000001</v>
      </c>
      <c r="BA195" s="4">
        <v>74.599999999999994</v>
      </c>
      <c r="BB195" s="4">
        <v>84.8</v>
      </c>
      <c r="BC195" s="4">
        <v>109.5</v>
      </c>
      <c r="BD195" s="4">
        <v>156.1</v>
      </c>
      <c r="BE195" s="4">
        <f t="shared" si="930"/>
        <v>2.4034999999999997</v>
      </c>
      <c r="BF195" s="4">
        <f t="shared" si="931"/>
        <v>72.800000000000011</v>
      </c>
      <c r="BG195" s="6">
        <f t="shared" si="932"/>
        <v>2.64385</v>
      </c>
      <c r="BH195" s="7">
        <f t="shared" si="933"/>
        <v>156.22749999999999</v>
      </c>
      <c r="BI195" s="27"/>
      <c r="BJ195" s="28"/>
      <c r="BK195" s="29"/>
      <c r="BL195" s="30"/>
      <c r="BM195" s="31"/>
      <c r="BN195" s="28"/>
      <c r="BO195" s="29"/>
      <c r="BP195" s="30"/>
      <c r="BQ195" s="31"/>
      <c r="BR195" s="28"/>
      <c r="BS195" s="29"/>
      <c r="BT195" s="30"/>
      <c r="BU195" s="31"/>
      <c r="BV195" s="28"/>
      <c r="BW195" s="29"/>
      <c r="BX195" s="30"/>
      <c r="BY195" s="31"/>
      <c r="BZ195" s="28"/>
      <c r="CA195" s="29"/>
      <c r="CB195" s="30"/>
      <c r="CD195" s="33">
        <f t="shared" si="934"/>
        <v>0</v>
      </c>
      <c r="CE195" s="17">
        <f t="shared" si="935"/>
        <v>0</v>
      </c>
      <c r="CF195" s="17">
        <f t="shared" si="936"/>
        <v>0</v>
      </c>
      <c r="CG195" s="17">
        <f t="shared" si="937"/>
        <v>0</v>
      </c>
      <c r="CH195" s="17">
        <f t="shared" si="938"/>
        <v>0</v>
      </c>
      <c r="CJ195" s="17">
        <f t="shared" si="939"/>
        <v>0</v>
      </c>
      <c r="CK195" s="17">
        <f t="shared" si="940"/>
        <v>0</v>
      </c>
      <c r="CL195" s="17">
        <f t="shared" si="941"/>
        <v>0</v>
      </c>
      <c r="CM195" s="17">
        <f t="shared" si="942"/>
        <v>0</v>
      </c>
      <c r="CN195" s="17">
        <f t="shared" si="943"/>
        <v>0</v>
      </c>
      <c r="CO195" s="17" t="e">
        <f>#REF!+AG195+AX195+AN195+BH195+#REF!+DP195</f>
        <v>#REF!</v>
      </c>
      <c r="CP195" s="17" t="e">
        <f>CO195*1.243</f>
        <v>#REF!</v>
      </c>
      <c r="CQ195" s="17">
        <f t="shared" si="684"/>
        <v>831.69949999999994</v>
      </c>
      <c r="CR195" s="17">
        <f t="shared" si="685"/>
        <v>854.77309999999989</v>
      </c>
      <c r="CS195" s="17">
        <f t="shared" si="686"/>
        <v>879.28879999999992</v>
      </c>
      <c r="CT195" s="17">
        <f t="shared" si="687"/>
        <v>938.65525000000002</v>
      </c>
      <c r="CU195" s="17">
        <f t="shared" si="688"/>
        <v>1050.6583499999999</v>
      </c>
      <c r="CV195" s="17">
        <f t="shared" si="944"/>
        <v>1217.71302765</v>
      </c>
      <c r="CW195" s="17">
        <f t="shared" si="690"/>
        <v>40.262</v>
      </c>
      <c r="CX195" s="17">
        <f t="shared" si="945"/>
        <v>0</v>
      </c>
      <c r="CY195" s="33"/>
      <c r="CZ195" s="33"/>
      <c r="DA195" s="17"/>
      <c r="DB195" s="17"/>
      <c r="DC195" s="17"/>
      <c r="DD195" s="15">
        <f t="shared" si="946"/>
        <v>113.42669458333332</v>
      </c>
      <c r="DE195" s="15">
        <f t="shared" si="947"/>
        <v>109.89377907894738</v>
      </c>
      <c r="DF195" s="15">
        <f t="shared" si="948"/>
        <v>106.71415512499999</v>
      </c>
      <c r="DG195" s="15">
        <f t="shared" si="949"/>
        <v>103.83735249999999</v>
      </c>
      <c r="DH195" s="15">
        <f t="shared" si="950"/>
        <v>82.915151590909076</v>
      </c>
      <c r="DI195" s="15"/>
      <c r="DJ195" s="15"/>
      <c r="DK195" s="15"/>
      <c r="DL195" s="15"/>
      <c r="DM195" s="15"/>
      <c r="DO195" s="17"/>
      <c r="DP195" s="17">
        <v>2.7</v>
      </c>
      <c r="DQ195" s="32">
        <v>115.9</v>
      </c>
      <c r="DR195" s="32">
        <f t="shared" si="951"/>
        <v>306.25207537499995</v>
      </c>
      <c r="DS195" s="32">
        <f t="shared" si="952"/>
        <v>296.71320351315791</v>
      </c>
      <c r="DT195" s="32">
        <f t="shared" si="953"/>
        <v>288.12821883750001</v>
      </c>
      <c r="DU195" s="32">
        <f t="shared" si="954"/>
        <v>280.36085174999999</v>
      </c>
      <c r="DV195" s="32">
        <f t="shared" si="955"/>
        <v>223.87090929545451</v>
      </c>
      <c r="DW195" s="32">
        <v>35</v>
      </c>
      <c r="DX195" s="32">
        <f t="shared" si="956"/>
        <v>3969.934310416666</v>
      </c>
      <c r="DY195" s="32">
        <f t="shared" si="957"/>
        <v>3846.282267763158</v>
      </c>
      <c r="DZ195" s="32">
        <f t="shared" si="958"/>
        <v>3734.9954293749997</v>
      </c>
      <c r="EA195" s="32">
        <f t="shared" si="959"/>
        <v>3634.3073374999999</v>
      </c>
      <c r="EB195" s="32">
        <f t="shared" si="960"/>
        <v>2902.0303056818175</v>
      </c>
      <c r="ED195" s="15">
        <f t="shared" si="961"/>
        <v>2041.6805024999996</v>
      </c>
      <c r="EE195" s="15">
        <f t="shared" si="962"/>
        <v>2087.9818025</v>
      </c>
      <c r="EF195" s="15">
        <f t="shared" si="963"/>
        <v>2134.2831024999996</v>
      </c>
      <c r="EG195" s="15">
        <f t="shared" si="964"/>
        <v>2180.5844024999997</v>
      </c>
      <c r="EH195" s="15">
        <f t="shared" si="965"/>
        <v>2736.2000024999993</v>
      </c>
      <c r="EI195" s="34"/>
      <c r="EJ195" s="35">
        <f t="shared" si="966"/>
        <v>2941.38009375</v>
      </c>
      <c r="EK195" s="35">
        <f t="shared" si="967"/>
        <v>2284.718625</v>
      </c>
      <c r="EL195" s="35"/>
      <c r="EM195" s="35"/>
      <c r="EN195" s="15">
        <f t="shared" si="714"/>
        <v>86.467527777777775</v>
      </c>
      <c r="EO195" s="15">
        <f t="shared" si="723"/>
        <v>95.559807894736849</v>
      </c>
      <c r="EP195" s="15">
        <f t="shared" si="724"/>
        <v>92.794917499999997</v>
      </c>
      <c r="EQ195" s="15">
        <f t="shared" si="725"/>
        <v>84.039431250000007</v>
      </c>
      <c r="ER195" s="15">
        <f t="shared" si="715"/>
        <v>65.277675000000002</v>
      </c>
      <c r="ES195" s="15"/>
      <c r="ET195" s="15">
        <f t="shared" si="726"/>
        <v>1556.4155000000001</v>
      </c>
      <c r="EU195" s="15">
        <f t="shared" si="727"/>
        <v>1815.6363500000002</v>
      </c>
      <c r="EV195" s="15">
        <f t="shared" si="728"/>
        <v>1855.8983499999999</v>
      </c>
      <c r="EW195" s="15">
        <f t="shared" si="968"/>
        <v>2016.9463500000002</v>
      </c>
      <c r="EX195" s="15">
        <f t="shared" si="969"/>
        <v>2741.6623500000001</v>
      </c>
      <c r="EY195" s="17">
        <f t="shared" si="718"/>
        <v>1556.4155000000001</v>
      </c>
      <c r="EZ195" s="17">
        <f t="shared" si="719"/>
        <v>1619.7511</v>
      </c>
      <c r="FA195" s="17">
        <f t="shared" si="720"/>
        <v>1684.5288</v>
      </c>
      <c r="FB195" s="17">
        <f t="shared" si="721"/>
        <v>1904.94325</v>
      </c>
      <c r="FC195" s="17">
        <f t="shared" si="722"/>
        <v>2741.6623499999996</v>
      </c>
      <c r="FE195" s="17"/>
      <c r="FF195" s="17"/>
      <c r="FG195" s="17"/>
      <c r="FH195" s="17"/>
      <c r="FI195" s="17"/>
    </row>
    <row r="196" spans="1:165" ht="13.5" thickBot="1">
      <c r="A196" s="48">
        <v>7</v>
      </c>
      <c r="B196" s="19" t="s">
        <v>192</v>
      </c>
      <c r="C196" s="23">
        <v>18</v>
      </c>
      <c r="D196" s="24">
        <v>19</v>
      </c>
      <c r="E196" s="24">
        <v>20</v>
      </c>
      <c r="F196" s="24">
        <v>21</v>
      </c>
      <c r="G196" s="25">
        <v>33</v>
      </c>
      <c r="H196" s="26"/>
      <c r="I196" s="26">
        <f t="shared" si="970"/>
        <v>0</v>
      </c>
      <c r="J196" s="4">
        <f t="shared" si="910"/>
        <v>0</v>
      </c>
      <c r="K196" s="4">
        <f t="shared" si="911"/>
        <v>0</v>
      </c>
      <c r="L196" s="4">
        <f t="shared" si="912"/>
        <v>0</v>
      </c>
      <c r="M196" s="4">
        <f t="shared" si="913"/>
        <v>0</v>
      </c>
      <c r="N196" s="6">
        <f t="shared" si="914"/>
        <v>0</v>
      </c>
      <c r="O196" s="154">
        <v>1.7000000000000001E-2</v>
      </c>
      <c r="P196" s="4">
        <v>1720.44</v>
      </c>
      <c r="Q196" s="4">
        <f t="shared" si="655"/>
        <v>1961.3016</v>
      </c>
      <c r="R196" s="4">
        <f t="shared" si="915"/>
        <v>526.45464000000004</v>
      </c>
      <c r="S196" s="4">
        <f t="shared" si="916"/>
        <v>555.70212000000004</v>
      </c>
      <c r="T196" s="4">
        <f t="shared" si="917"/>
        <v>584.94960000000003</v>
      </c>
      <c r="U196" s="4">
        <f t="shared" si="918"/>
        <v>614.19708000000003</v>
      </c>
      <c r="V196" s="7">
        <f t="shared" si="919"/>
        <v>965.16684000000009</v>
      </c>
      <c r="W196" s="156">
        <v>8.1999999999999993</v>
      </c>
      <c r="X196" s="4">
        <v>4.91</v>
      </c>
      <c r="Y196" s="4">
        <f t="shared" si="920"/>
        <v>40.262</v>
      </c>
      <c r="Z196" s="156">
        <v>15</v>
      </c>
      <c r="AA196" s="4">
        <v>4.91</v>
      </c>
      <c r="AB196" s="157">
        <f t="shared" si="921"/>
        <v>73.650000000000006</v>
      </c>
      <c r="AC196" s="12">
        <v>7.3</v>
      </c>
      <c r="AD196" s="4">
        <v>44.08</v>
      </c>
      <c r="AE196" s="4" t="e">
        <f>#REF!*AC196</f>
        <v>#REF!</v>
      </c>
      <c r="AF196" s="6">
        <f t="shared" si="922"/>
        <v>50.691999999999993</v>
      </c>
      <c r="AG196" s="7">
        <f t="shared" si="923"/>
        <v>321.78399999999999</v>
      </c>
      <c r="AH196" s="158">
        <v>4.7</v>
      </c>
      <c r="AI196" s="59">
        <v>0</v>
      </c>
      <c r="AJ196" s="270">
        <v>53</v>
      </c>
      <c r="AK196" s="4">
        <f t="shared" si="924"/>
        <v>0</v>
      </c>
      <c r="AL196" s="4">
        <v>4.7</v>
      </c>
      <c r="AM196" s="4">
        <v>23.14</v>
      </c>
      <c r="AN196" s="6">
        <f t="shared" si="925"/>
        <v>249.10000000000002</v>
      </c>
      <c r="AO196" s="154">
        <v>0.23</v>
      </c>
      <c r="AP196" s="4">
        <v>104</v>
      </c>
      <c r="AQ196" s="4">
        <v>169.7</v>
      </c>
      <c r="AR196" s="6">
        <f t="shared" si="926"/>
        <v>186.67000000000002</v>
      </c>
      <c r="AS196" s="7">
        <f t="shared" si="927"/>
        <v>39.030999999999999</v>
      </c>
      <c r="AT196" s="156">
        <v>15</v>
      </c>
      <c r="AU196" s="4">
        <v>1.62</v>
      </c>
      <c r="AV196" s="4">
        <v>4.71</v>
      </c>
      <c r="AW196" s="4">
        <f t="shared" si="928"/>
        <v>24.3</v>
      </c>
      <c r="AX196" s="6">
        <f t="shared" si="929"/>
        <v>70.650000000000006</v>
      </c>
      <c r="AY196" s="165">
        <v>65</v>
      </c>
      <c r="AZ196" s="4">
        <v>1.1200000000000001</v>
      </c>
      <c r="BA196" s="4">
        <v>74.599999999999994</v>
      </c>
      <c r="BB196" s="4">
        <v>84.8</v>
      </c>
      <c r="BC196" s="4">
        <v>109.5</v>
      </c>
      <c r="BD196" s="4">
        <v>156.1</v>
      </c>
      <c r="BE196" s="4">
        <f t="shared" si="930"/>
        <v>2.4034999999999997</v>
      </c>
      <c r="BF196" s="4">
        <f t="shared" si="931"/>
        <v>72.800000000000011</v>
      </c>
      <c r="BG196" s="6">
        <f t="shared" si="932"/>
        <v>2.64385</v>
      </c>
      <c r="BH196" s="7">
        <f t="shared" si="933"/>
        <v>156.22749999999999</v>
      </c>
      <c r="BI196" s="27"/>
      <c r="BJ196" s="28"/>
      <c r="BK196" s="29"/>
      <c r="BL196" s="30"/>
      <c r="BM196" s="31"/>
      <c r="BN196" s="28"/>
      <c r="BO196" s="29"/>
      <c r="BP196" s="30"/>
      <c r="BQ196" s="31"/>
      <c r="BR196" s="28"/>
      <c r="BS196" s="29"/>
      <c r="BT196" s="30"/>
      <c r="BU196" s="31"/>
      <c r="BV196" s="28"/>
      <c r="BW196" s="29"/>
      <c r="BX196" s="30"/>
      <c r="BY196" s="31"/>
      <c r="BZ196" s="28"/>
      <c r="CA196" s="29"/>
      <c r="CB196" s="30"/>
      <c r="CD196" s="33">
        <f t="shared" si="934"/>
        <v>195.155</v>
      </c>
      <c r="CE196" s="17">
        <f t="shared" si="935"/>
        <v>156.124</v>
      </c>
      <c r="CF196" s="17">
        <f t="shared" si="936"/>
        <v>117.09299999999999</v>
      </c>
      <c r="CG196" s="17">
        <f t="shared" si="937"/>
        <v>78.061999999999998</v>
      </c>
      <c r="CH196" s="17">
        <f t="shared" si="938"/>
        <v>39.030999999999999</v>
      </c>
      <c r="CJ196" s="17">
        <f t="shared" si="939"/>
        <v>2.1683888888888889</v>
      </c>
      <c r="CK196" s="17">
        <f t="shared" si="940"/>
        <v>2.0542631578947366</v>
      </c>
      <c r="CL196" s="17">
        <f t="shared" si="941"/>
        <v>1.9515499999999999</v>
      </c>
      <c r="CM196" s="17">
        <f t="shared" si="942"/>
        <v>1.8586190476190476</v>
      </c>
      <c r="CN196" s="17">
        <f t="shared" si="943"/>
        <v>1.1827575757575757</v>
      </c>
      <c r="CO196" s="17" t="e">
        <f>#REF!+AG196+AX196+AN196+BH196+#REF!+DP196</f>
        <v>#REF!</v>
      </c>
      <c r="CP196" s="17" t="e">
        <f>CO196*1.258</f>
        <v>#REF!</v>
      </c>
      <c r="CQ196" s="17">
        <f t="shared" si="684"/>
        <v>910.44249999999988</v>
      </c>
      <c r="CR196" s="17">
        <f t="shared" si="685"/>
        <v>933.51609999999982</v>
      </c>
      <c r="CS196" s="17">
        <f t="shared" si="686"/>
        <v>958.03179999999986</v>
      </c>
      <c r="CT196" s="17">
        <f t="shared" si="687"/>
        <v>1017.39825</v>
      </c>
      <c r="CU196" s="17">
        <f t="shared" si="688"/>
        <v>1129.4013500000001</v>
      </c>
      <c r="CV196" s="17">
        <f t="shared" si="944"/>
        <v>1330.4347903000003</v>
      </c>
      <c r="CW196" s="17">
        <f t="shared" si="690"/>
        <v>40.262</v>
      </c>
      <c r="CX196" s="17">
        <f t="shared" si="945"/>
        <v>29.247480000000003</v>
      </c>
      <c r="CY196" s="33"/>
      <c r="CZ196" s="33"/>
      <c r="DA196" s="17"/>
      <c r="DB196" s="17"/>
      <c r="DC196" s="17"/>
      <c r="DD196" s="15">
        <f t="shared" si="946"/>
        <v>118.45749736111111</v>
      </c>
      <c r="DE196" s="15">
        <f t="shared" si="947"/>
        <v>114.6598027631579</v>
      </c>
      <c r="DF196" s="15">
        <f t="shared" si="948"/>
        <v>111.24187762499999</v>
      </c>
      <c r="DG196" s="15">
        <f t="shared" si="949"/>
        <v>108.14946916666666</v>
      </c>
      <c r="DH196" s="15">
        <f t="shared" si="950"/>
        <v>85.659225833333338</v>
      </c>
      <c r="DI196" s="15"/>
      <c r="DJ196" s="15"/>
      <c r="DK196" s="15"/>
      <c r="DL196" s="15"/>
      <c r="DM196" s="15"/>
      <c r="DO196" s="17"/>
      <c r="DP196" s="17">
        <v>2</v>
      </c>
      <c r="DQ196" s="32">
        <v>117.8</v>
      </c>
      <c r="DR196" s="32">
        <f t="shared" si="951"/>
        <v>236.91499472222222</v>
      </c>
      <c r="DS196" s="32">
        <f t="shared" si="952"/>
        <v>229.3196055263158</v>
      </c>
      <c r="DT196" s="32">
        <f t="shared" si="953"/>
        <v>222.48375524999997</v>
      </c>
      <c r="DU196" s="32">
        <f t="shared" si="954"/>
        <v>216.29893833333333</v>
      </c>
      <c r="DV196" s="32">
        <f t="shared" si="955"/>
        <v>171.31845166666668</v>
      </c>
      <c r="DW196" s="32">
        <v>199</v>
      </c>
      <c r="DX196" s="32">
        <f t="shared" si="956"/>
        <v>23573.041974861109</v>
      </c>
      <c r="DY196" s="32">
        <f t="shared" si="957"/>
        <v>22817.30074986842</v>
      </c>
      <c r="DZ196" s="32">
        <f t="shared" si="958"/>
        <v>22137.133647374998</v>
      </c>
      <c r="EA196" s="32">
        <f t="shared" si="959"/>
        <v>21521.744364166665</v>
      </c>
      <c r="EB196" s="32">
        <f t="shared" si="960"/>
        <v>17046.185940833333</v>
      </c>
      <c r="ED196" s="15">
        <f t="shared" si="961"/>
        <v>2132.2349525</v>
      </c>
      <c r="EE196" s="15">
        <f t="shared" si="962"/>
        <v>2178.5362525</v>
      </c>
      <c r="EF196" s="15">
        <f t="shared" si="963"/>
        <v>2224.8375524999997</v>
      </c>
      <c r="EG196" s="15">
        <f t="shared" si="964"/>
        <v>2271.1388524999998</v>
      </c>
      <c r="EH196" s="15">
        <f t="shared" si="965"/>
        <v>2826.7544525000003</v>
      </c>
      <c r="EI196" s="34"/>
      <c r="EJ196" s="35">
        <f t="shared" si="966"/>
        <v>17376.757527083333</v>
      </c>
      <c r="EK196" s="35">
        <f t="shared" si="967"/>
        <v>13363.349158333336</v>
      </c>
      <c r="EL196" s="35"/>
      <c r="EM196" s="35"/>
      <c r="EN196" s="15">
        <f t="shared" si="714"/>
        <v>90.842138888888883</v>
      </c>
      <c r="EO196" s="15">
        <f t="shared" si="723"/>
        <v>99.704176315789482</v>
      </c>
      <c r="EP196" s="15">
        <f t="shared" si="724"/>
        <v>96.732067499999999</v>
      </c>
      <c r="EQ196" s="15">
        <f t="shared" si="725"/>
        <v>87.320389583333338</v>
      </c>
      <c r="ER196" s="15">
        <f t="shared" si="715"/>
        <v>67.152508333333344</v>
      </c>
      <c r="ES196" s="15"/>
      <c r="ET196" s="15">
        <f t="shared" si="726"/>
        <v>1635.1585</v>
      </c>
      <c r="EU196" s="15">
        <f t="shared" si="727"/>
        <v>1894.3793500000002</v>
      </c>
      <c r="EV196" s="15">
        <f t="shared" si="728"/>
        <v>1934.6413499999999</v>
      </c>
      <c r="EW196" s="15">
        <f t="shared" si="968"/>
        <v>2095.6893500000001</v>
      </c>
      <c r="EX196" s="15">
        <f t="shared" si="969"/>
        <v>2820.4053500000005</v>
      </c>
      <c r="EY196" s="17">
        <f t="shared" si="718"/>
        <v>1635.1585</v>
      </c>
      <c r="EZ196" s="17">
        <f t="shared" si="719"/>
        <v>1698.4940999999999</v>
      </c>
      <c r="FA196" s="17">
        <f t="shared" si="720"/>
        <v>1763.2718</v>
      </c>
      <c r="FB196" s="17">
        <f t="shared" si="721"/>
        <v>1983.68625</v>
      </c>
      <c r="FC196" s="17">
        <f t="shared" si="722"/>
        <v>2820.40535</v>
      </c>
      <c r="FE196" s="17"/>
      <c r="FF196" s="17"/>
      <c r="FG196" s="17"/>
      <c r="FH196" s="17"/>
      <c r="FI196" s="17"/>
    </row>
    <row r="197" spans="1:165" ht="13.5" thickBot="1">
      <c r="A197" s="48">
        <v>8</v>
      </c>
      <c r="B197" s="19" t="s">
        <v>193</v>
      </c>
      <c r="C197" s="23">
        <v>18</v>
      </c>
      <c r="D197" s="24">
        <v>19</v>
      </c>
      <c r="E197" s="24">
        <v>20</v>
      </c>
      <c r="F197" s="24">
        <v>21</v>
      </c>
      <c r="G197" s="25">
        <v>33</v>
      </c>
      <c r="H197" s="26">
        <v>6</v>
      </c>
      <c r="I197" s="26">
        <f t="shared" si="970"/>
        <v>6.6000000000000005</v>
      </c>
      <c r="J197" s="4">
        <f t="shared" si="910"/>
        <v>118.80000000000001</v>
      </c>
      <c r="K197" s="4">
        <f t="shared" si="911"/>
        <v>125.4</v>
      </c>
      <c r="L197" s="4">
        <f t="shared" si="912"/>
        <v>132</v>
      </c>
      <c r="M197" s="4">
        <f t="shared" si="913"/>
        <v>138.60000000000002</v>
      </c>
      <c r="N197" s="6">
        <f t="shared" si="914"/>
        <v>217.8</v>
      </c>
      <c r="O197" s="154">
        <v>1.7000000000000001E-2</v>
      </c>
      <c r="P197" s="4">
        <v>1720.44</v>
      </c>
      <c r="Q197" s="4">
        <f t="shared" si="655"/>
        <v>1961.3016</v>
      </c>
      <c r="R197" s="4">
        <f t="shared" si="915"/>
        <v>526.45464000000004</v>
      </c>
      <c r="S197" s="4">
        <f t="shared" si="916"/>
        <v>555.70212000000004</v>
      </c>
      <c r="T197" s="4">
        <f t="shared" si="917"/>
        <v>584.94960000000003</v>
      </c>
      <c r="U197" s="4">
        <f t="shared" si="918"/>
        <v>614.19708000000003</v>
      </c>
      <c r="V197" s="7">
        <f t="shared" si="919"/>
        <v>965.16684000000009</v>
      </c>
      <c r="W197" s="156">
        <v>8.1999999999999993</v>
      </c>
      <c r="X197" s="4">
        <v>4.91</v>
      </c>
      <c r="Y197" s="4">
        <f t="shared" si="920"/>
        <v>40.262</v>
      </c>
      <c r="Z197" s="156">
        <v>15</v>
      </c>
      <c r="AA197" s="4">
        <v>4.91</v>
      </c>
      <c r="AB197" s="157">
        <f t="shared" si="921"/>
        <v>73.650000000000006</v>
      </c>
      <c r="AC197" s="12">
        <v>7.3</v>
      </c>
      <c r="AD197" s="4">
        <v>44.08</v>
      </c>
      <c r="AE197" s="4" t="e">
        <f>#REF!*AC197</f>
        <v>#REF!</v>
      </c>
      <c r="AF197" s="6">
        <f t="shared" si="922"/>
        <v>50.691999999999993</v>
      </c>
      <c r="AG197" s="7">
        <f t="shared" si="923"/>
        <v>321.78399999999999</v>
      </c>
      <c r="AH197" s="156">
        <v>4.7</v>
      </c>
      <c r="AI197" s="4"/>
      <c r="AJ197" s="269">
        <v>53</v>
      </c>
      <c r="AK197" s="4">
        <f t="shared" si="924"/>
        <v>0</v>
      </c>
      <c r="AL197" s="4">
        <v>0</v>
      </c>
      <c r="AM197" s="4">
        <v>0</v>
      </c>
      <c r="AN197" s="6">
        <f t="shared" si="925"/>
        <v>249.10000000000002</v>
      </c>
      <c r="AO197" s="154">
        <v>0.23</v>
      </c>
      <c r="AP197" s="4">
        <v>104</v>
      </c>
      <c r="AQ197" s="4">
        <v>36.85</v>
      </c>
      <c r="AR197" s="6">
        <f t="shared" si="926"/>
        <v>40.535000000000004</v>
      </c>
      <c r="AS197" s="7">
        <f t="shared" si="927"/>
        <v>8.4755000000000003</v>
      </c>
      <c r="AT197" s="156">
        <v>15</v>
      </c>
      <c r="AU197" s="4">
        <v>1.62</v>
      </c>
      <c r="AV197" s="4">
        <v>4.71</v>
      </c>
      <c r="AW197" s="4">
        <f t="shared" si="928"/>
        <v>24.3</v>
      </c>
      <c r="AX197" s="6">
        <f t="shared" si="929"/>
        <v>70.650000000000006</v>
      </c>
      <c r="AY197" s="165">
        <v>65</v>
      </c>
      <c r="AZ197" s="4">
        <v>1.1200000000000001</v>
      </c>
      <c r="BA197" s="4">
        <v>74.599999999999994</v>
      </c>
      <c r="BB197" s="4">
        <v>84.8</v>
      </c>
      <c r="BC197" s="4">
        <v>109.5</v>
      </c>
      <c r="BD197" s="4">
        <v>156.1</v>
      </c>
      <c r="BE197" s="4">
        <f t="shared" si="930"/>
        <v>2.4034999999999997</v>
      </c>
      <c r="BF197" s="4">
        <f t="shared" si="931"/>
        <v>72.800000000000011</v>
      </c>
      <c r="BG197" s="6">
        <f t="shared" si="932"/>
        <v>2.64385</v>
      </c>
      <c r="BH197" s="7">
        <f t="shared" si="933"/>
        <v>156.22749999999999</v>
      </c>
      <c r="BI197" s="27"/>
      <c r="BJ197" s="28"/>
      <c r="BK197" s="29"/>
      <c r="BL197" s="30"/>
      <c r="BM197" s="31"/>
      <c r="BN197" s="28"/>
      <c r="BO197" s="29"/>
      <c r="BP197" s="30"/>
      <c r="BQ197" s="31"/>
      <c r="BR197" s="28"/>
      <c r="BS197" s="29"/>
      <c r="BT197" s="30"/>
      <c r="BU197" s="31"/>
      <c r="BV197" s="28"/>
      <c r="BW197" s="29"/>
      <c r="BX197" s="30"/>
      <c r="BY197" s="31"/>
      <c r="BZ197" s="28"/>
      <c r="CA197" s="29"/>
      <c r="CB197" s="30"/>
      <c r="CD197" s="33">
        <f t="shared" si="934"/>
        <v>42.377499999999998</v>
      </c>
      <c r="CE197" s="17">
        <f t="shared" si="935"/>
        <v>33.902000000000001</v>
      </c>
      <c r="CF197" s="17">
        <f t="shared" si="936"/>
        <v>25.426500000000001</v>
      </c>
      <c r="CG197" s="17">
        <f t="shared" si="937"/>
        <v>16.951000000000001</v>
      </c>
      <c r="CH197" s="17">
        <f t="shared" si="938"/>
        <v>8.4755000000000003</v>
      </c>
      <c r="CJ197" s="17">
        <f t="shared" si="939"/>
        <v>0.47086111111111112</v>
      </c>
      <c r="CK197" s="17">
        <f t="shared" si="940"/>
        <v>0.44607894736842107</v>
      </c>
      <c r="CL197" s="17">
        <f t="shared" si="941"/>
        <v>0.42377500000000001</v>
      </c>
      <c r="CM197" s="17">
        <f t="shared" si="942"/>
        <v>0.40359523809523812</v>
      </c>
      <c r="CN197" s="17">
        <f t="shared" si="943"/>
        <v>0.25683333333333336</v>
      </c>
      <c r="CO197" s="17" t="e">
        <f>#REF!+AG197+AX197+AN197+BH197+#REF!+DP197</f>
        <v>#REF!</v>
      </c>
      <c r="CP197" s="17" t="e">
        <f>CO197*1.259</f>
        <v>#REF!</v>
      </c>
      <c r="CQ197" s="17">
        <f t="shared" si="684"/>
        <v>879.88699999999994</v>
      </c>
      <c r="CR197" s="17">
        <f t="shared" si="685"/>
        <v>902.96059999999989</v>
      </c>
      <c r="CS197" s="17">
        <f t="shared" si="686"/>
        <v>927.47629999999992</v>
      </c>
      <c r="CT197" s="17">
        <f t="shared" si="687"/>
        <v>986.84275000000002</v>
      </c>
      <c r="CU197" s="17">
        <f t="shared" si="688"/>
        <v>1098.8458499999999</v>
      </c>
      <c r="CV197" s="17">
        <f t="shared" si="944"/>
        <v>1297.7369488499999</v>
      </c>
      <c r="CW197" s="17">
        <f t="shared" si="690"/>
        <v>40.262</v>
      </c>
      <c r="CX197" s="17">
        <f t="shared" si="945"/>
        <v>29.247480000000003</v>
      </c>
      <c r="CY197" s="33"/>
      <c r="CZ197" s="33"/>
      <c r="DA197" s="17"/>
      <c r="DB197" s="17"/>
      <c r="DC197" s="17"/>
      <c r="DD197" s="15">
        <f t="shared" si="946"/>
        <v>116.50534041666664</v>
      </c>
      <c r="DE197" s="15">
        <f t="shared" si="947"/>
        <v>112.81039092105262</v>
      </c>
      <c r="DF197" s="15">
        <f t="shared" si="948"/>
        <v>109.48493637499999</v>
      </c>
      <c r="DG197" s="15">
        <f t="shared" si="949"/>
        <v>106.47619178571426</v>
      </c>
      <c r="DH197" s="15">
        <f t="shared" si="950"/>
        <v>84.594412954545447</v>
      </c>
      <c r="DI197" s="15"/>
      <c r="DJ197" s="15"/>
      <c r="DK197" s="15"/>
      <c r="DL197" s="15"/>
      <c r="DM197" s="15"/>
      <c r="DO197" s="17"/>
      <c r="DP197" s="17">
        <v>4.5999999999999996</v>
      </c>
      <c r="DQ197" s="32">
        <v>118.1</v>
      </c>
      <c r="DR197" s="32">
        <f t="shared" si="951"/>
        <v>535.92456591666655</v>
      </c>
      <c r="DS197" s="32">
        <f t="shared" si="952"/>
        <v>518.92779823684202</v>
      </c>
      <c r="DT197" s="32">
        <f t="shared" si="953"/>
        <v>503.63070732499989</v>
      </c>
      <c r="DU197" s="32">
        <f t="shared" si="954"/>
        <v>489.79048221428559</v>
      </c>
      <c r="DV197" s="32">
        <f t="shared" si="955"/>
        <v>389.13429959090905</v>
      </c>
      <c r="DW197" s="32">
        <v>237</v>
      </c>
      <c r="DX197" s="32">
        <f t="shared" si="956"/>
        <v>27611.765678749995</v>
      </c>
      <c r="DY197" s="32">
        <f t="shared" si="957"/>
        <v>26736.06264828947</v>
      </c>
      <c r="DZ197" s="32">
        <f t="shared" si="958"/>
        <v>25947.929920874998</v>
      </c>
      <c r="EA197" s="32">
        <f t="shared" si="959"/>
        <v>25234.857453214281</v>
      </c>
      <c r="EB197" s="32">
        <f t="shared" si="960"/>
        <v>20048.875870227272</v>
      </c>
      <c r="ED197" s="15">
        <f t="shared" si="961"/>
        <v>2097.0961274999995</v>
      </c>
      <c r="EE197" s="15">
        <f t="shared" si="962"/>
        <v>2143.3974274999996</v>
      </c>
      <c r="EF197" s="15">
        <f t="shared" si="963"/>
        <v>2189.6987274999997</v>
      </c>
      <c r="EG197" s="15">
        <f t="shared" si="964"/>
        <v>2236.0000274999993</v>
      </c>
      <c r="EH197" s="15">
        <f t="shared" si="965"/>
        <v>2791.6156274999998</v>
      </c>
      <c r="EI197" s="34"/>
      <c r="EJ197" s="35">
        <f t="shared" si="966"/>
        <v>20393.19676875</v>
      </c>
      <c r="EK197" s="35">
        <f t="shared" si="967"/>
        <v>15742.724153571429</v>
      </c>
      <c r="EL197" s="35"/>
      <c r="EM197" s="35"/>
      <c r="EN197" s="15">
        <f t="shared" si="714"/>
        <v>89.144611111111118</v>
      </c>
      <c r="EO197" s="15">
        <f t="shared" si="723"/>
        <v>98.09599210526315</v>
      </c>
      <c r="EP197" s="15">
        <f t="shared" si="724"/>
        <v>95.204292499999994</v>
      </c>
      <c r="EQ197" s="15">
        <f t="shared" si="725"/>
        <v>86.047243750000007</v>
      </c>
      <c r="ER197" s="15">
        <f t="shared" si="715"/>
        <v>66.424996428571433</v>
      </c>
      <c r="ES197" s="15"/>
      <c r="ET197" s="15">
        <f t="shared" si="726"/>
        <v>1604.6030000000001</v>
      </c>
      <c r="EU197" s="15">
        <f t="shared" si="727"/>
        <v>1863.8238499999998</v>
      </c>
      <c r="EV197" s="15">
        <f t="shared" si="728"/>
        <v>1904.0858499999999</v>
      </c>
      <c r="EW197" s="15">
        <f t="shared" si="968"/>
        <v>2065.1338500000002</v>
      </c>
      <c r="EX197" s="15">
        <f t="shared" si="969"/>
        <v>2789.8498500000001</v>
      </c>
      <c r="EY197" s="17">
        <f t="shared" si="718"/>
        <v>1604.6030000000001</v>
      </c>
      <c r="EZ197" s="17">
        <f t="shared" si="719"/>
        <v>1667.9386</v>
      </c>
      <c r="FA197" s="17">
        <f t="shared" si="720"/>
        <v>1732.7163</v>
      </c>
      <c r="FB197" s="17">
        <f t="shared" si="721"/>
        <v>1953.13075</v>
      </c>
      <c r="FC197" s="17">
        <f t="shared" si="722"/>
        <v>2789.8498499999996</v>
      </c>
      <c r="FE197" s="17"/>
      <c r="FF197" s="17"/>
      <c r="FG197" s="17"/>
      <c r="FH197" s="17"/>
      <c r="FI197" s="17"/>
    </row>
    <row r="198" spans="1:165" ht="13.5" thickBot="1">
      <c r="A198" s="48">
        <v>9</v>
      </c>
      <c r="B198" s="19" t="s">
        <v>194</v>
      </c>
      <c r="C198" s="23">
        <v>18</v>
      </c>
      <c r="D198" s="24">
        <v>19</v>
      </c>
      <c r="E198" s="24">
        <v>20</v>
      </c>
      <c r="F198" s="24">
        <v>21</v>
      </c>
      <c r="G198" s="25">
        <v>33</v>
      </c>
      <c r="H198" s="26"/>
      <c r="I198" s="26">
        <f t="shared" si="970"/>
        <v>0</v>
      </c>
      <c r="J198" s="4">
        <f t="shared" si="910"/>
        <v>0</v>
      </c>
      <c r="K198" s="4">
        <f t="shared" si="911"/>
        <v>0</v>
      </c>
      <c r="L198" s="4">
        <f t="shared" si="912"/>
        <v>0</v>
      </c>
      <c r="M198" s="4">
        <f t="shared" si="913"/>
        <v>0</v>
      </c>
      <c r="N198" s="6">
        <f t="shared" si="914"/>
        <v>0</v>
      </c>
      <c r="O198" s="12">
        <v>0</v>
      </c>
      <c r="P198" s="4">
        <f>O198*1</f>
        <v>0</v>
      </c>
      <c r="Q198" s="4">
        <f t="shared" si="655"/>
        <v>0</v>
      </c>
      <c r="R198" s="4">
        <f t="shared" si="915"/>
        <v>0</v>
      </c>
      <c r="S198" s="4">
        <f t="shared" si="916"/>
        <v>0</v>
      </c>
      <c r="T198" s="4">
        <f t="shared" si="917"/>
        <v>0</v>
      </c>
      <c r="U198" s="4">
        <f t="shared" si="918"/>
        <v>0</v>
      </c>
      <c r="V198" s="7">
        <f t="shared" si="919"/>
        <v>0</v>
      </c>
      <c r="W198" s="156">
        <v>8.1999999999999993</v>
      </c>
      <c r="X198" s="4">
        <v>4.91</v>
      </c>
      <c r="Y198" s="4">
        <f t="shared" si="920"/>
        <v>40.262</v>
      </c>
      <c r="Z198" s="156">
        <v>15</v>
      </c>
      <c r="AA198" s="4">
        <v>4.91</v>
      </c>
      <c r="AB198" s="157">
        <f t="shared" si="921"/>
        <v>73.650000000000006</v>
      </c>
      <c r="AC198" s="12">
        <v>7.3</v>
      </c>
      <c r="AD198" s="4">
        <v>44.08</v>
      </c>
      <c r="AE198" s="4" t="e">
        <f>#REF!*AC198</f>
        <v>#REF!</v>
      </c>
      <c r="AF198" s="6">
        <f t="shared" si="922"/>
        <v>50.691999999999993</v>
      </c>
      <c r="AG198" s="7">
        <f t="shared" si="923"/>
        <v>321.78399999999999</v>
      </c>
      <c r="AH198" s="156"/>
      <c r="AI198" s="4">
        <v>0</v>
      </c>
      <c r="AJ198" s="269"/>
      <c r="AK198" s="4">
        <f t="shared" si="924"/>
        <v>0</v>
      </c>
      <c r="AL198" s="4">
        <v>0</v>
      </c>
      <c r="AM198" s="4">
        <v>0</v>
      </c>
      <c r="AN198" s="6">
        <f t="shared" si="925"/>
        <v>0</v>
      </c>
      <c r="AO198" s="12">
        <v>0</v>
      </c>
      <c r="AP198" s="4">
        <v>0</v>
      </c>
      <c r="AQ198" s="4">
        <f>AP198*1.193</f>
        <v>0</v>
      </c>
      <c r="AR198" s="6">
        <f t="shared" si="926"/>
        <v>0</v>
      </c>
      <c r="AS198" s="7">
        <f t="shared" si="927"/>
        <v>0</v>
      </c>
      <c r="AT198" s="156">
        <v>15</v>
      </c>
      <c r="AU198" s="4">
        <v>1.62</v>
      </c>
      <c r="AV198" s="4">
        <v>4.71</v>
      </c>
      <c r="AW198" s="4">
        <f t="shared" si="928"/>
        <v>24.3</v>
      </c>
      <c r="AX198" s="6">
        <f t="shared" si="929"/>
        <v>70.650000000000006</v>
      </c>
      <c r="AY198" s="165">
        <v>65</v>
      </c>
      <c r="AZ198" s="4">
        <v>1.1200000000000001</v>
      </c>
      <c r="BA198" s="4">
        <v>74.599999999999994</v>
      </c>
      <c r="BB198" s="4">
        <v>84.8</v>
      </c>
      <c r="BC198" s="4">
        <v>109.5</v>
      </c>
      <c r="BD198" s="4">
        <v>156.1</v>
      </c>
      <c r="BE198" s="4">
        <f t="shared" si="930"/>
        <v>2.4034999999999997</v>
      </c>
      <c r="BF198" s="4">
        <f t="shared" si="931"/>
        <v>72.800000000000011</v>
      </c>
      <c r="BG198" s="6">
        <f t="shared" si="932"/>
        <v>2.64385</v>
      </c>
      <c r="BH198" s="7">
        <f t="shared" si="933"/>
        <v>156.22749999999999</v>
      </c>
      <c r="BI198" s="27"/>
      <c r="BJ198" s="28"/>
      <c r="BK198" s="29"/>
      <c r="BL198" s="30"/>
      <c r="BM198" s="31"/>
      <c r="BN198" s="28"/>
      <c r="BO198" s="29"/>
      <c r="BP198" s="30"/>
      <c r="BQ198" s="31"/>
      <c r="BR198" s="28"/>
      <c r="BS198" s="29"/>
      <c r="BT198" s="30"/>
      <c r="BU198" s="31"/>
      <c r="BV198" s="28"/>
      <c r="BW198" s="29"/>
      <c r="BX198" s="30"/>
      <c r="BY198" s="31"/>
      <c r="BZ198" s="28"/>
      <c r="CA198" s="29"/>
      <c r="CB198" s="30"/>
      <c r="CD198" s="33">
        <f t="shared" si="934"/>
        <v>0</v>
      </c>
      <c r="CE198" s="17">
        <f t="shared" si="935"/>
        <v>0</v>
      </c>
      <c r="CF198" s="17">
        <f t="shared" si="936"/>
        <v>0</v>
      </c>
      <c r="CG198" s="17">
        <f t="shared" si="937"/>
        <v>0</v>
      </c>
      <c r="CH198" s="17">
        <f t="shared" si="938"/>
        <v>0</v>
      </c>
      <c r="CJ198" s="17">
        <f t="shared" si="939"/>
        <v>0</v>
      </c>
      <c r="CK198" s="17">
        <f t="shared" si="940"/>
        <v>0</v>
      </c>
      <c r="CL198" s="17">
        <f t="shared" si="941"/>
        <v>0</v>
      </c>
      <c r="CM198" s="17">
        <f t="shared" si="942"/>
        <v>0</v>
      </c>
      <c r="CN198" s="17">
        <f t="shared" si="943"/>
        <v>0</v>
      </c>
      <c r="CO198" s="17" t="e">
        <f>#REF!+AG198+AX198+AN198+BH198+#REF!+DP198</f>
        <v>#REF!</v>
      </c>
      <c r="CP198" s="17" t="e">
        <f>CO198*1.262</f>
        <v>#REF!</v>
      </c>
      <c r="CQ198" s="17">
        <f t="shared" si="684"/>
        <v>622.31149999999991</v>
      </c>
      <c r="CR198" s="17">
        <f t="shared" si="685"/>
        <v>645.38509999999997</v>
      </c>
      <c r="CS198" s="17">
        <f t="shared" si="686"/>
        <v>669.90079999999989</v>
      </c>
      <c r="CT198" s="17">
        <f t="shared" si="687"/>
        <v>729.26724999999988</v>
      </c>
      <c r="CU198" s="17">
        <f t="shared" si="688"/>
        <v>841.27034999999989</v>
      </c>
      <c r="CV198" s="17">
        <f t="shared" si="944"/>
        <v>993.54028334999975</v>
      </c>
      <c r="CW198" s="17">
        <f t="shared" si="690"/>
        <v>40.262</v>
      </c>
      <c r="CX198" s="17">
        <f t="shared" si="945"/>
        <v>0</v>
      </c>
      <c r="CY198" s="33"/>
      <c r="CZ198" s="33"/>
      <c r="DA198" s="17"/>
      <c r="DB198" s="17"/>
      <c r="DC198" s="17"/>
      <c r="DD198" s="15">
        <f t="shared" si="946"/>
        <v>100.04912791666665</v>
      </c>
      <c r="DE198" s="15">
        <f t="shared" si="947"/>
        <v>97.220294868421036</v>
      </c>
      <c r="DF198" s="15">
        <f t="shared" si="948"/>
        <v>94.674345124999974</v>
      </c>
      <c r="DG198" s="15">
        <f t="shared" si="949"/>
        <v>92.370866785714284</v>
      </c>
      <c r="DH198" s="15">
        <f t="shared" si="950"/>
        <v>75.61829704545454</v>
      </c>
      <c r="DI198" s="15"/>
      <c r="DJ198" s="15"/>
      <c r="DK198" s="15"/>
      <c r="DL198" s="15"/>
      <c r="DM198" s="15"/>
      <c r="DO198" s="17"/>
      <c r="DP198" s="17">
        <v>2.2000000000000002</v>
      </c>
      <c r="DQ198" s="32">
        <v>118.1</v>
      </c>
      <c r="DR198" s="32">
        <f t="shared" si="951"/>
        <v>220.10808141666664</v>
      </c>
      <c r="DS198" s="32">
        <f t="shared" si="952"/>
        <v>213.88464871052631</v>
      </c>
      <c r="DT198" s="32">
        <f t="shared" si="953"/>
        <v>208.28355927499996</v>
      </c>
      <c r="DU198" s="32">
        <f t="shared" si="954"/>
        <v>203.21590692857143</v>
      </c>
      <c r="DV198" s="32">
        <f t="shared" si="955"/>
        <v>166.3602535</v>
      </c>
      <c r="DW198" s="32">
        <v>22</v>
      </c>
      <c r="DX198" s="32">
        <f t="shared" si="956"/>
        <v>2201.0808141666662</v>
      </c>
      <c r="DY198" s="32">
        <f t="shared" si="957"/>
        <v>2138.8464871052629</v>
      </c>
      <c r="DZ198" s="32">
        <f t="shared" si="958"/>
        <v>2082.8355927499993</v>
      </c>
      <c r="EA198" s="32">
        <f t="shared" si="959"/>
        <v>2032.1590692857142</v>
      </c>
      <c r="EB198" s="32">
        <f t="shared" si="960"/>
        <v>1663.602535</v>
      </c>
      <c r="ED198" s="15">
        <f t="shared" si="961"/>
        <v>1800.8843024999996</v>
      </c>
      <c r="EE198" s="15">
        <f t="shared" si="962"/>
        <v>1847.1856024999997</v>
      </c>
      <c r="EF198" s="15">
        <f t="shared" si="963"/>
        <v>1893.4869024999994</v>
      </c>
      <c r="EG198" s="15">
        <f t="shared" si="964"/>
        <v>1939.7882024999999</v>
      </c>
      <c r="EH198" s="15">
        <f t="shared" si="965"/>
        <v>2495.4038025</v>
      </c>
      <c r="EI198" s="34"/>
      <c r="EJ198" s="35">
        <f t="shared" si="966"/>
        <v>1656.9284875000001</v>
      </c>
      <c r="EK198" s="35">
        <f t="shared" si="967"/>
        <v>1326.4294214285715</v>
      </c>
      <c r="EL198" s="35"/>
      <c r="EM198" s="35"/>
      <c r="EN198" s="15">
        <f t="shared" si="714"/>
        <v>74.83486111111111</v>
      </c>
      <c r="EO198" s="15">
        <f t="shared" si="723"/>
        <v>84.539386842105259</v>
      </c>
      <c r="EP198" s="15">
        <f t="shared" si="724"/>
        <v>82.325517499999989</v>
      </c>
      <c r="EQ198" s="15">
        <f t="shared" si="725"/>
        <v>75.314931250000001</v>
      </c>
      <c r="ER198" s="15">
        <f t="shared" si="715"/>
        <v>60.292246428571431</v>
      </c>
      <c r="ES198" s="15"/>
      <c r="ET198" s="15">
        <f t="shared" si="726"/>
        <v>1347.0274999999999</v>
      </c>
      <c r="EU198" s="15">
        <f t="shared" si="727"/>
        <v>1606.2483499999998</v>
      </c>
      <c r="EV198" s="15">
        <f t="shared" si="728"/>
        <v>1646.5103499999998</v>
      </c>
      <c r="EW198" s="15">
        <f t="shared" si="968"/>
        <v>1807.55835</v>
      </c>
      <c r="EX198" s="15">
        <f t="shared" si="969"/>
        <v>2532.2743500000001</v>
      </c>
      <c r="EY198" s="17">
        <f t="shared" si="718"/>
        <v>1347.0274999999999</v>
      </c>
      <c r="EZ198" s="17">
        <f t="shared" si="719"/>
        <v>1410.3631</v>
      </c>
      <c r="FA198" s="17">
        <f t="shared" si="720"/>
        <v>1475.1407999999999</v>
      </c>
      <c r="FB198" s="17">
        <f t="shared" si="721"/>
        <v>1695.5552499999999</v>
      </c>
      <c r="FC198" s="17">
        <f t="shared" si="722"/>
        <v>2532.2743499999997</v>
      </c>
      <c r="FE198" s="17"/>
      <c r="FF198" s="17"/>
      <c r="FG198" s="17"/>
      <c r="FH198" s="17"/>
      <c r="FI198" s="17"/>
    </row>
    <row r="199" spans="1:165" ht="13.5" thickBot="1">
      <c r="A199" s="48">
        <v>10</v>
      </c>
      <c r="B199" s="19" t="s">
        <v>195</v>
      </c>
      <c r="C199" s="23">
        <v>18</v>
      </c>
      <c r="D199" s="24">
        <v>19</v>
      </c>
      <c r="E199" s="24">
        <v>20</v>
      </c>
      <c r="F199" s="24">
        <v>21</v>
      </c>
      <c r="G199" s="25">
        <v>33</v>
      </c>
      <c r="H199" s="26"/>
      <c r="I199" s="26">
        <f t="shared" si="970"/>
        <v>0</v>
      </c>
      <c r="J199" s="4">
        <f t="shared" si="910"/>
        <v>0</v>
      </c>
      <c r="K199" s="4">
        <f t="shared" si="911"/>
        <v>0</v>
      </c>
      <c r="L199" s="4">
        <f t="shared" si="912"/>
        <v>0</v>
      </c>
      <c r="M199" s="4">
        <f t="shared" si="913"/>
        <v>0</v>
      </c>
      <c r="N199" s="6">
        <f t="shared" si="914"/>
        <v>0</v>
      </c>
      <c r="O199" s="12">
        <v>0</v>
      </c>
      <c r="P199" s="4">
        <f>O199*1</f>
        <v>0</v>
      </c>
      <c r="Q199" s="4">
        <f t="shared" si="655"/>
        <v>0</v>
      </c>
      <c r="R199" s="4">
        <f t="shared" si="915"/>
        <v>0</v>
      </c>
      <c r="S199" s="4">
        <f t="shared" si="916"/>
        <v>0</v>
      </c>
      <c r="T199" s="4">
        <f t="shared" si="917"/>
        <v>0</v>
      </c>
      <c r="U199" s="4">
        <f t="shared" si="918"/>
        <v>0</v>
      </c>
      <c r="V199" s="7">
        <f t="shared" si="919"/>
        <v>0</v>
      </c>
      <c r="W199" s="156">
        <v>8.1999999999999993</v>
      </c>
      <c r="X199" s="4">
        <v>4.91</v>
      </c>
      <c r="Y199" s="4">
        <f t="shared" si="920"/>
        <v>40.262</v>
      </c>
      <c r="Z199" s="156">
        <v>15</v>
      </c>
      <c r="AA199" s="4">
        <v>4.91</v>
      </c>
      <c r="AB199" s="157">
        <f t="shared" si="921"/>
        <v>73.650000000000006</v>
      </c>
      <c r="AC199" s="12">
        <v>7.3</v>
      </c>
      <c r="AD199" s="4">
        <v>44.08</v>
      </c>
      <c r="AE199" s="4" t="e">
        <f>#REF!*AC199</f>
        <v>#REF!</v>
      </c>
      <c r="AF199" s="6">
        <f t="shared" si="922"/>
        <v>50.691999999999993</v>
      </c>
      <c r="AG199" s="7">
        <f t="shared" si="923"/>
        <v>321.78399999999999</v>
      </c>
      <c r="AH199" s="156">
        <v>4.7</v>
      </c>
      <c r="AI199" s="4">
        <v>53</v>
      </c>
      <c r="AJ199" s="270">
        <v>53</v>
      </c>
      <c r="AK199" s="4">
        <f t="shared" si="924"/>
        <v>249.10000000000002</v>
      </c>
      <c r="AL199" s="4">
        <v>0</v>
      </c>
      <c r="AM199" s="4">
        <v>0</v>
      </c>
      <c r="AN199" s="6">
        <f t="shared" si="925"/>
        <v>249.10000000000002</v>
      </c>
      <c r="AO199" s="12">
        <v>0</v>
      </c>
      <c r="AP199" s="4">
        <v>0</v>
      </c>
      <c r="AQ199" s="4">
        <f>AP199*1.193</f>
        <v>0</v>
      </c>
      <c r="AR199" s="6">
        <f t="shared" si="926"/>
        <v>0</v>
      </c>
      <c r="AS199" s="7">
        <f t="shared" si="927"/>
        <v>0</v>
      </c>
      <c r="AT199" s="156">
        <v>15</v>
      </c>
      <c r="AU199" s="4">
        <v>1.62</v>
      </c>
      <c r="AV199" s="4">
        <v>4.71</v>
      </c>
      <c r="AW199" s="4">
        <f t="shared" si="928"/>
        <v>24.3</v>
      </c>
      <c r="AX199" s="6">
        <f t="shared" si="929"/>
        <v>70.650000000000006</v>
      </c>
      <c r="AY199" s="165">
        <v>65</v>
      </c>
      <c r="AZ199" s="4"/>
      <c r="BA199" s="4">
        <v>74.599999999999994</v>
      </c>
      <c r="BB199" s="4">
        <v>84.8</v>
      </c>
      <c r="BC199" s="4">
        <v>109.5</v>
      </c>
      <c r="BD199" s="4">
        <v>156.1</v>
      </c>
      <c r="BE199" s="4">
        <f t="shared" si="930"/>
        <v>2.4034999999999997</v>
      </c>
      <c r="BF199" s="4">
        <f t="shared" si="931"/>
        <v>0</v>
      </c>
      <c r="BG199" s="6">
        <f t="shared" si="932"/>
        <v>2.64385</v>
      </c>
      <c r="BH199" s="7">
        <f t="shared" si="933"/>
        <v>156.22749999999999</v>
      </c>
      <c r="BI199" s="27"/>
      <c r="BJ199" s="28"/>
      <c r="BK199" s="29"/>
      <c r="BL199" s="30"/>
      <c r="BM199" s="31"/>
      <c r="BN199" s="28"/>
      <c r="BO199" s="29"/>
      <c r="BP199" s="30"/>
      <c r="BQ199" s="31"/>
      <c r="BR199" s="28"/>
      <c r="BS199" s="29"/>
      <c r="BT199" s="30"/>
      <c r="BU199" s="31"/>
      <c r="BV199" s="28"/>
      <c r="BW199" s="29"/>
      <c r="BX199" s="30"/>
      <c r="BY199" s="31"/>
      <c r="BZ199" s="28"/>
      <c r="CA199" s="29"/>
      <c r="CB199" s="30"/>
      <c r="CD199" s="33">
        <f t="shared" si="934"/>
        <v>0</v>
      </c>
      <c r="CE199" s="17">
        <f t="shared" si="935"/>
        <v>0</v>
      </c>
      <c r="CF199" s="17">
        <f t="shared" si="936"/>
        <v>0</v>
      </c>
      <c r="CG199" s="17">
        <f t="shared" si="937"/>
        <v>0</v>
      </c>
      <c r="CH199" s="17">
        <f t="shared" si="938"/>
        <v>0</v>
      </c>
      <c r="CJ199" s="17">
        <f t="shared" si="939"/>
        <v>0</v>
      </c>
      <c r="CK199" s="17">
        <f t="shared" si="940"/>
        <v>0</v>
      </c>
      <c r="CL199" s="17">
        <f t="shared" si="941"/>
        <v>0</v>
      </c>
      <c r="CM199" s="17">
        <f t="shared" si="942"/>
        <v>0</v>
      </c>
      <c r="CN199" s="17">
        <f t="shared" si="943"/>
        <v>0</v>
      </c>
      <c r="CO199" s="17" t="e">
        <f>#REF!+AG199+AX199+AN199+BH199+#REF!+DP199</f>
        <v>#REF!</v>
      </c>
      <c r="CP199" s="17" t="e">
        <f>CO199*1.26</f>
        <v>#REF!</v>
      </c>
      <c r="CQ199" s="17">
        <f t="shared" si="684"/>
        <v>871.41149999999993</v>
      </c>
      <c r="CR199" s="17">
        <f t="shared" si="685"/>
        <v>894.48509999999987</v>
      </c>
      <c r="CS199" s="17">
        <f t="shared" si="686"/>
        <v>919.00079999999991</v>
      </c>
      <c r="CT199" s="17">
        <f t="shared" si="687"/>
        <v>978.36725000000001</v>
      </c>
      <c r="CU199" s="17">
        <f t="shared" si="688"/>
        <v>1090.3703499999999</v>
      </c>
      <c r="CV199" s="17">
        <f t="shared" si="944"/>
        <v>1297.5407164999999</v>
      </c>
      <c r="CW199" s="17">
        <f t="shared" si="690"/>
        <v>40.262</v>
      </c>
      <c r="CX199" s="17">
        <f t="shared" si="945"/>
        <v>0</v>
      </c>
      <c r="CY199" s="33"/>
      <c r="CZ199" s="33"/>
      <c r="DA199" s="17"/>
      <c r="DB199" s="17"/>
      <c r="DC199" s="17"/>
      <c r="DD199" s="15">
        <f t="shared" si="946"/>
        <v>115.96385013888887</v>
      </c>
      <c r="DE199" s="15">
        <f t="shared" si="947"/>
        <v>112.29740013157893</v>
      </c>
      <c r="DF199" s="15">
        <f t="shared" si="948"/>
        <v>108.99759512499999</v>
      </c>
      <c r="DG199" s="15">
        <f t="shared" si="949"/>
        <v>106.01205726190474</v>
      </c>
      <c r="DH199" s="15">
        <f t="shared" si="950"/>
        <v>84.299054621212107</v>
      </c>
      <c r="DI199" s="15"/>
      <c r="DJ199" s="15"/>
      <c r="DK199" s="15"/>
      <c r="DL199" s="15"/>
      <c r="DM199" s="15"/>
      <c r="DO199" s="17"/>
      <c r="DP199" s="17">
        <v>2.1</v>
      </c>
      <c r="DQ199" s="32">
        <v>119</v>
      </c>
      <c r="DR199" s="32">
        <f t="shared" si="951"/>
        <v>243.52408529166664</v>
      </c>
      <c r="DS199" s="32">
        <f t="shared" si="952"/>
        <v>235.82454027631576</v>
      </c>
      <c r="DT199" s="32">
        <f t="shared" si="953"/>
        <v>228.89494976249998</v>
      </c>
      <c r="DU199" s="32">
        <f t="shared" si="954"/>
        <v>222.62532024999996</v>
      </c>
      <c r="DV199" s="32">
        <f t="shared" si="955"/>
        <v>177.02801470454543</v>
      </c>
      <c r="DW199" s="32">
        <v>24</v>
      </c>
      <c r="DX199" s="32">
        <f t="shared" si="956"/>
        <v>2783.1324033333331</v>
      </c>
      <c r="DY199" s="32">
        <f t="shared" si="957"/>
        <v>2695.1376031578943</v>
      </c>
      <c r="DZ199" s="32">
        <f t="shared" si="958"/>
        <v>2615.9422829999999</v>
      </c>
      <c r="EA199" s="32">
        <f t="shared" si="959"/>
        <v>2544.2893742857141</v>
      </c>
      <c r="EB199" s="32">
        <f t="shared" si="960"/>
        <v>2023.1773109090905</v>
      </c>
      <c r="ED199" s="15">
        <f t="shared" si="961"/>
        <v>2087.3493024999998</v>
      </c>
      <c r="EE199" s="15">
        <f t="shared" si="962"/>
        <v>2133.6506024999994</v>
      </c>
      <c r="EF199" s="15">
        <f t="shared" si="963"/>
        <v>2179.9519025</v>
      </c>
      <c r="EG199" s="15">
        <f t="shared" si="964"/>
        <v>2226.2532024999996</v>
      </c>
      <c r="EH199" s="15">
        <f t="shared" si="965"/>
        <v>2781.8688024999997</v>
      </c>
      <c r="EI199" s="34"/>
      <c r="EJ199" s="35">
        <f t="shared" si="966"/>
        <v>2056.6583499999997</v>
      </c>
      <c r="EK199" s="35">
        <f t="shared" si="967"/>
        <v>1589.3567714285714</v>
      </c>
      <c r="EL199" s="35"/>
      <c r="EM199" s="35"/>
      <c r="EN199" s="15">
        <f t="shared" si="714"/>
        <v>88.673749999999998</v>
      </c>
      <c r="EO199" s="15">
        <f t="shared" si="723"/>
        <v>97.64991315789473</v>
      </c>
      <c r="EP199" s="15">
        <f t="shared" si="724"/>
        <v>94.780517500000002</v>
      </c>
      <c r="EQ199" s="15">
        <f t="shared" si="725"/>
        <v>85.694097916666664</v>
      </c>
      <c r="ER199" s="15">
        <f t="shared" si="715"/>
        <v>66.223198809523808</v>
      </c>
      <c r="ES199" s="15"/>
      <c r="ET199" s="15">
        <f t="shared" si="726"/>
        <v>1596.1275000000001</v>
      </c>
      <c r="EU199" s="15">
        <f t="shared" si="727"/>
        <v>1855.3483499999998</v>
      </c>
      <c r="EV199" s="15">
        <f t="shared" si="728"/>
        <v>1895.6103499999999</v>
      </c>
      <c r="EW199" s="15">
        <f t="shared" si="968"/>
        <v>2056.6583499999997</v>
      </c>
      <c r="EX199" s="15">
        <f t="shared" si="969"/>
        <v>2781.37435</v>
      </c>
      <c r="EY199" s="17">
        <f t="shared" si="718"/>
        <v>1596.1275000000001</v>
      </c>
      <c r="EZ199" s="17">
        <f t="shared" si="719"/>
        <v>1659.4630999999999</v>
      </c>
      <c r="FA199" s="17">
        <f t="shared" si="720"/>
        <v>1724.2408</v>
      </c>
      <c r="FB199" s="17">
        <f t="shared" si="721"/>
        <v>1944.65525</v>
      </c>
      <c r="FC199" s="17">
        <f t="shared" si="722"/>
        <v>2781.37435</v>
      </c>
      <c r="FE199" s="17"/>
      <c r="FF199" s="17"/>
      <c r="FG199" s="17"/>
      <c r="FH199" s="17"/>
      <c r="FI199" s="17"/>
    </row>
    <row r="200" spans="1:165" ht="13.5" thickBot="1">
      <c r="A200" s="160">
        <v>11</v>
      </c>
      <c r="B200" s="2" t="s">
        <v>196</v>
      </c>
      <c r="C200" s="161">
        <v>18</v>
      </c>
      <c r="D200" s="162">
        <v>19</v>
      </c>
      <c r="E200" s="162">
        <v>20</v>
      </c>
      <c r="F200" s="162">
        <v>21</v>
      </c>
      <c r="G200" s="163">
        <v>33</v>
      </c>
      <c r="H200" s="26"/>
      <c r="I200" s="26">
        <f t="shared" si="970"/>
        <v>0</v>
      </c>
      <c r="J200" s="8">
        <f t="shared" si="910"/>
        <v>0</v>
      </c>
      <c r="K200" s="8">
        <f t="shared" si="911"/>
        <v>0</v>
      </c>
      <c r="L200" s="8">
        <f t="shared" si="912"/>
        <v>0</v>
      </c>
      <c r="M200" s="8">
        <f t="shared" si="913"/>
        <v>0</v>
      </c>
      <c r="N200" s="164">
        <f t="shared" si="914"/>
        <v>0</v>
      </c>
      <c r="O200" s="165">
        <v>0</v>
      </c>
      <c r="P200" s="4">
        <f>O200*1</f>
        <v>0</v>
      </c>
      <c r="Q200" s="4">
        <f t="shared" si="655"/>
        <v>0</v>
      </c>
      <c r="R200" s="8">
        <f t="shared" si="915"/>
        <v>0</v>
      </c>
      <c r="S200" s="8">
        <f t="shared" si="916"/>
        <v>0</v>
      </c>
      <c r="T200" s="8">
        <f t="shared" si="917"/>
        <v>0</v>
      </c>
      <c r="U200" s="8">
        <f t="shared" si="918"/>
        <v>0</v>
      </c>
      <c r="V200" s="166">
        <f t="shared" si="919"/>
        <v>0</v>
      </c>
      <c r="W200" s="156">
        <v>8.1999999999999993</v>
      </c>
      <c r="X200" s="4">
        <v>4.91</v>
      </c>
      <c r="Y200" s="4">
        <f t="shared" si="920"/>
        <v>40.262</v>
      </c>
      <c r="Z200" s="156">
        <v>15</v>
      </c>
      <c r="AA200" s="4">
        <v>4.91</v>
      </c>
      <c r="AB200" s="157">
        <f t="shared" si="921"/>
        <v>73.650000000000006</v>
      </c>
      <c r="AC200" s="12">
        <v>7.3</v>
      </c>
      <c r="AD200" s="4">
        <v>44.08</v>
      </c>
      <c r="AE200" s="8" t="e">
        <f>#REF!*AC200</f>
        <v>#REF!</v>
      </c>
      <c r="AF200" s="6">
        <f t="shared" si="922"/>
        <v>50.691999999999993</v>
      </c>
      <c r="AG200" s="7">
        <f t="shared" si="923"/>
        <v>321.78399999999999</v>
      </c>
      <c r="AH200" s="167"/>
      <c r="AI200" s="8">
        <v>0</v>
      </c>
      <c r="AJ200" s="8"/>
      <c r="AK200" s="8">
        <f t="shared" si="924"/>
        <v>0</v>
      </c>
      <c r="AL200" s="8">
        <v>0</v>
      </c>
      <c r="AM200" s="8">
        <v>0</v>
      </c>
      <c r="AN200" s="6">
        <f t="shared" si="925"/>
        <v>0</v>
      </c>
      <c r="AO200" s="165">
        <v>0</v>
      </c>
      <c r="AP200" s="8">
        <v>0</v>
      </c>
      <c r="AQ200" s="4">
        <f>AP200*1.193</f>
        <v>0</v>
      </c>
      <c r="AR200" s="6">
        <f t="shared" si="926"/>
        <v>0</v>
      </c>
      <c r="AS200" s="7">
        <f t="shared" si="927"/>
        <v>0</v>
      </c>
      <c r="AT200" s="156">
        <v>15</v>
      </c>
      <c r="AU200" s="8">
        <v>1.62</v>
      </c>
      <c r="AV200" s="4">
        <v>4.71</v>
      </c>
      <c r="AW200" s="8">
        <f t="shared" si="928"/>
        <v>24.3</v>
      </c>
      <c r="AX200" s="6">
        <f t="shared" si="929"/>
        <v>70.650000000000006</v>
      </c>
      <c r="AY200" s="165">
        <v>65</v>
      </c>
      <c r="AZ200" s="8">
        <v>1.1200000000000001</v>
      </c>
      <c r="BA200" s="10">
        <v>74.599999999999994</v>
      </c>
      <c r="BB200" s="10">
        <v>84.8</v>
      </c>
      <c r="BC200" s="10">
        <v>109.5</v>
      </c>
      <c r="BD200" s="10">
        <v>156.1</v>
      </c>
      <c r="BE200" s="4">
        <f t="shared" si="930"/>
        <v>2.4034999999999997</v>
      </c>
      <c r="BF200" s="8">
        <f t="shared" si="931"/>
        <v>72.800000000000011</v>
      </c>
      <c r="BG200" s="6">
        <f t="shared" si="932"/>
        <v>2.64385</v>
      </c>
      <c r="BH200" s="7">
        <f t="shared" si="933"/>
        <v>156.22749999999999</v>
      </c>
      <c r="BI200" s="170"/>
      <c r="BJ200" s="171"/>
      <c r="BK200" s="172"/>
      <c r="BL200" s="173"/>
      <c r="BM200" s="174"/>
      <c r="BN200" s="171"/>
      <c r="BO200" s="172"/>
      <c r="BP200" s="173"/>
      <c r="BQ200" s="174"/>
      <c r="BR200" s="171"/>
      <c r="BS200" s="172"/>
      <c r="BT200" s="173"/>
      <c r="BU200" s="174"/>
      <c r="BV200" s="171"/>
      <c r="BW200" s="172"/>
      <c r="BX200" s="173"/>
      <c r="BY200" s="174"/>
      <c r="BZ200" s="171"/>
      <c r="CA200" s="172"/>
      <c r="CB200" s="173"/>
      <c r="CD200" s="33">
        <f t="shared" si="934"/>
        <v>0</v>
      </c>
      <c r="CE200" s="17">
        <f t="shared" si="935"/>
        <v>0</v>
      </c>
      <c r="CF200" s="17">
        <f t="shared" si="936"/>
        <v>0</v>
      </c>
      <c r="CG200" s="17">
        <f t="shared" si="937"/>
        <v>0</v>
      </c>
      <c r="CH200" s="17">
        <f t="shared" si="938"/>
        <v>0</v>
      </c>
      <c r="CJ200" s="17">
        <f t="shared" si="939"/>
        <v>0</v>
      </c>
      <c r="CK200" s="17">
        <f t="shared" si="940"/>
        <v>0</v>
      </c>
      <c r="CL200" s="17">
        <f t="shared" si="941"/>
        <v>0</v>
      </c>
      <c r="CM200" s="17">
        <f t="shared" si="942"/>
        <v>0</v>
      </c>
      <c r="CN200" s="17">
        <f t="shared" si="943"/>
        <v>0</v>
      </c>
      <c r="CO200" s="17" t="e">
        <f>#REF!+AG200+AX200+AN200+BH200+#REF!+DP200</f>
        <v>#REF!</v>
      </c>
      <c r="CP200" s="17" t="e">
        <f>CO200*1.259</f>
        <v>#REF!</v>
      </c>
      <c r="CQ200" s="17">
        <f t="shared" si="684"/>
        <v>622.31149999999991</v>
      </c>
      <c r="CR200" s="17">
        <f t="shared" si="685"/>
        <v>645.38509999999997</v>
      </c>
      <c r="CS200" s="17">
        <f t="shared" si="686"/>
        <v>669.90079999999989</v>
      </c>
      <c r="CT200" s="17">
        <f t="shared" si="687"/>
        <v>729.26724999999988</v>
      </c>
      <c r="CU200" s="17">
        <f t="shared" si="688"/>
        <v>841.27034999999989</v>
      </c>
      <c r="CV200" s="17">
        <f t="shared" si="944"/>
        <v>996.90536474999988</v>
      </c>
      <c r="CW200" s="17">
        <f t="shared" si="690"/>
        <v>40.262</v>
      </c>
      <c r="CX200" s="17">
        <f t="shared" si="945"/>
        <v>0</v>
      </c>
      <c r="CY200" s="33"/>
      <c r="CZ200" s="33"/>
      <c r="DA200" s="17"/>
      <c r="DB200" s="17"/>
      <c r="DC200" s="17"/>
      <c r="DD200" s="15">
        <f t="shared" si="946"/>
        <v>100.04912791666665</v>
      </c>
      <c r="DE200" s="15">
        <f t="shared" si="947"/>
        <v>97.220294868421036</v>
      </c>
      <c r="DF200" s="15">
        <f t="shared" si="948"/>
        <v>94.674345124999974</v>
      </c>
      <c r="DG200" s="15">
        <f t="shared" si="949"/>
        <v>92.370866785714284</v>
      </c>
      <c r="DH200" s="15">
        <f t="shared" si="950"/>
        <v>75.61829704545454</v>
      </c>
      <c r="DI200" s="15"/>
      <c r="DJ200" s="15"/>
      <c r="DK200" s="15"/>
      <c r="DL200" s="15"/>
      <c r="DM200" s="15"/>
      <c r="DO200" s="17"/>
      <c r="DP200" s="17">
        <v>3.8</v>
      </c>
      <c r="DQ200" s="32">
        <v>118.5</v>
      </c>
      <c r="DR200" s="32">
        <f t="shared" si="951"/>
        <v>380.18668608333326</v>
      </c>
      <c r="DS200" s="32">
        <f t="shared" si="952"/>
        <v>369.43712049999993</v>
      </c>
      <c r="DT200" s="32">
        <f t="shared" si="953"/>
        <v>359.76251147499988</v>
      </c>
      <c r="DU200" s="32">
        <f t="shared" si="954"/>
        <v>351.00929378571425</v>
      </c>
      <c r="DV200" s="32">
        <f t="shared" si="955"/>
        <v>287.34952877272724</v>
      </c>
      <c r="DW200" s="32">
        <v>81</v>
      </c>
      <c r="DX200" s="32">
        <f t="shared" si="956"/>
        <v>8103.9793612499989</v>
      </c>
      <c r="DY200" s="32">
        <f t="shared" si="957"/>
        <v>7874.8438843421036</v>
      </c>
      <c r="DZ200" s="32">
        <f t="shared" si="958"/>
        <v>7668.6219551249978</v>
      </c>
      <c r="EA200" s="32">
        <f t="shared" si="959"/>
        <v>7482.040209642857</v>
      </c>
      <c r="EB200" s="32">
        <f t="shared" si="960"/>
        <v>6125.0820606818179</v>
      </c>
      <c r="ED200" s="15">
        <f t="shared" si="961"/>
        <v>1800.8843024999996</v>
      </c>
      <c r="EE200" s="15">
        <f t="shared" si="962"/>
        <v>1847.1856024999997</v>
      </c>
      <c r="EF200" s="15">
        <f t="shared" si="963"/>
        <v>1893.4869024999994</v>
      </c>
      <c r="EG200" s="15">
        <f t="shared" si="964"/>
        <v>1939.7882024999999</v>
      </c>
      <c r="EH200" s="15">
        <f t="shared" si="965"/>
        <v>2495.4038025</v>
      </c>
      <c r="EI200" s="34"/>
      <c r="EJ200" s="35">
        <f t="shared" si="966"/>
        <v>6100.5094312500005</v>
      </c>
      <c r="EK200" s="35">
        <f t="shared" si="967"/>
        <v>4883.6719607142859</v>
      </c>
      <c r="EL200" s="35"/>
      <c r="EM200" s="35"/>
      <c r="EN200" s="15">
        <f t="shared" si="714"/>
        <v>74.83486111111111</v>
      </c>
      <c r="EO200" s="15">
        <f t="shared" si="723"/>
        <v>84.539386842105259</v>
      </c>
      <c r="EP200" s="15">
        <f t="shared" si="724"/>
        <v>82.325517499999989</v>
      </c>
      <c r="EQ200" s="15">
        <f t="shared" si="725"/>
        <v>75.314931250000001</v>
      </c>
      <c r="ER200" s="15">
        <f t="shared" si="715"/>
        <v>60.292246428571431</v>
      </c>
      <c r="ES200" s="15"/>
      <c r="ET200" s="15">
        <f t="shared" si="726"/>
        <v>1347.0274999999999</v>
      </c>
      <c r="EU200" s="15">
        <f t="shared" si="727"/>
        <v>1606.2483499999998</v>
      </c>
      <c r="EV200" s="15">
        <f t="shared" si="728"/>
        <v>1646.5103499999998</v>
      </c>
      <c r="EW200" s="15">
        <f t="shared" si="968"/>
        <v>1807.55835</v>
      </c>
      <c r="EX200" s="15">
        <f t="shared" si="969"/>
        <v>2532.2743500000001</v>
      </c>
      <c r="EY200" s="17">
        <f t="shared" si="718"/>
        <v>1347.0274999999999</v>
      </c>
      <c r="EZ200" s="17">
        <f t="shared" si="719"/>
        <v>1410.3631</v>
      </c>
      <c r="FA200" s="17">
        <f t="shared" si="720"/>
        <v>1475.1407999999999</v>
      </c>
      <c r="FB200" s="17">
        <f t="shared" si="721"/>
        <v>1695.5552499999999</v>
      </c>
      <c r="FC200" s="17">
        <f t="shared" si="722"/>
        <v>2532.2743499999997</v>
      </c>
      <c r="FE200" s="17"/>
      <c r="FF200" s="17"/>
      <c r="FG200" s="17"/>
      <c r="FH200" s="17"/>
      <c r="FI200" s="17"/>
    </row>
    <row r="201" spans="1:165" ht="13.5" thickBot="1">
      <c r="A201" s="189">
        <v>16</v>
      </c>
      <c r="B201" s="137" t="s">
        <v>197</v>
      </c>
      <c r="C201" s="175"/>
      <c r="D201" s="176"/>
      <c r="E201" s="176"/>
      <c r="F201" s="176"/>
      <c r="G201" s="177"/>
      <c r="H201" s="26"/>
      <c r="I201" s="26">
        <f t="shared" si="970"/>
        <v>0</v>
      </c>
      <c r="J201" s="9"/>
      <c r="K201" s="9"/>
      <c r="L201" s="9"/>
      <c r="M201" s="9"/>
      <c r="N201" s="148"/>
      <c r="O201" s="178"/>
      <c r="P201" s="4">
        <f>O201*1</f>
        <v>0</v>
      </c>
      <c r="Q201" s="4">
        <f t="shared" si="655"/>
        <v>0</v>
      </c>
      <c r="R201" s="9"/>
      <c r="S201" s="9"/>
      <c r="T201" s="9"/>
      <c r="U201" s="9"/>
      <c r="V201" s="179"/>
      <c r="W201" s="156"/>
      <c r="X201" s="4"/>
      <c r="Y201" s="4"/>
      <c r="Z201" s="156"/>
      <c r="AA201" s="4"/>
      <c r="AB201" s="157"/>
      <c r="AC201" s="178"/>
      <c r="AD201" s="4"/>
      <c r="AE201" s="9"/>
      <c r="AF201" s="6"/>
      <c r="AG201" s="7"/>
      <c r="AH201" s="146"/>
      <c r="AI201" s="9"/>
      <c r="AJ201" s="9"/>
      <c r="AK201" s="9"/>
      <c r="AL201" s="9"/>
      <c r="AM201" s="9"/>
      <c r="AN201" s="6"/>
      <c r="AO201" s="178"/>
      <c r="AP201" s="9"/>
      <c r="AQ201" s="4"/>
      <c r="AR201" s="6"/>
      <c r="AS201" s="7"/>
      <c r="AT201" s="156"/>
      <c r="AU201" s="9"/>
      <c r="AV201" s="4"/>
      <c r="AW201" s="9"/>
      <c r="AX201" s="6"/>
      <c r="AY201" s="165"/>
      <c r="AZ201" s="9"/>
      <c r="BA201" s="9"/>
      <c r="BB201" s="9"/>
      <c r="BC201" s="9"/>
      <c r="BD201" s="9"/>
      <c r="BE201" s="4"/>
      <c r="BF201" s="9"/>
      <c r="BG201" s="6"/>
      <c r="BH201" s="7"/>
      <c r="BI201" s="181"/>
      <c r="BJ201" s="182"/>
      <c r="BK201" s="183"/>
      <c r="BL201" s="184"/>
      <c r="BM201" s="185"/>
      <c r="BN201" s="182"/>
      <c r="BO201" s="183"/>
      <c r="BP201" s="184"/>
      <c r="BQ201" s="185"/>
      <c r="BR201" s="182"/>
      <c r="BS201" s="183"/>
      <c r="BT201" s="184"/>
      <c r="BU201" s="185"/>
      <c r="BV201" s="182"/>
      <c r="BW201" s="183"/>
      <c r="BX201" s="184"/>
      <c r="BY201" s="185"/>
      <c r="BZ201" s="182"/>
      <c r="CA201" s="183"/>
      <c r="CB201" s="184"/>
      <c r="CD201" s="33"/>
      <c r="CE201" s="17"/>
      <c r="CF201" s="17"/>
      <c r="CG201" s="17"/>
      <c r="CH201" s="17"/>
      <c r="CJ201" s="17"/>
      <c r="CK201" s="17"/>
      <c r="CL201" s="17"/>
      <c r="CM201" s="17"/>
      <c r="CN201" s="17"/>
      <c r="CO201" s="17"/>
      <c r="CP201" s="17"/>
      <c r="CQ201" s="17">
        <f t="shared" si="684"/>
        <v>0</v>
      </c>
      <c r="CR201" s="17">
        <f t="shared" si="685"/>
        <v>0</v>
      </c>
      <c r="CS201" s="17">
        <f t="shared" si="686"/>
        <v>0</v>
      </c>
      <c r="CT201" s="17">
        <f t="shared" si="687"/>
        <v>0</v>
      </c>
      <c r="CU201" s="17">
        <f t="shared" si="688"/>
        <v>0</v>
      </c>
      <c r="CV201" s="17"/>
      <c r="CW201" s="17">
        <f t="shared" si="690"/>
        <v>0</v>
      </c>
      <c r="CX201" s="17"/>
      <c r="CY201" s="33"/>
      <c r="CZ201" s="33"/>
      <c r="DA201" s="17"/>
      <c r="DB201" s="17"/>
      <c r="DC201" s="17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O201" s="17"/>
      <c r="DP201" s="17"/>
      <c r="ED201" s="15"/>
      <c r="EE201" s="15"/>
      <c r="EF201" s="15"/>
      <c r="EG201" s="15"/>
      <c r="EH201" s="15"/>
      <c r="EI201" s="34"/>
      <c r="EJ201" s="35"/>
      <c r="EK201" s="35"/>
      <c r="EL201" s="35"/>
      <c r="EM201" s="35"/>
      <c r="EN201" s="15">
        <f t="shared" si="714"/>
        <v>0</v>
      </c>
      <c r="EO201" s="15">
        <f t="shared" si="723"/>
        <v>0</v>
      </c>
      <c r="EP201" s="15">
        <f t="shared" si="724"/>
        <v>0</v>
      </c>
      <c r="EQ201" s="15">
        <f t="shared" si="725"/>
        <v>0</v>
      </c>
      <c r="ER201" s="15">
        <f t="shared" si="715"/>
        <v>0</v>
      </c>
      <c r="ES201" s="15"/>
      <c r="ET201" s="15">
        <f t="shared" si="726"/>
        <v>0</v>
      </c>
      <c r="EU201" s="15">
        <f t="shared" si="727"/>
        <v>0</v>
      </c>
      <c r="EV201" s="15">
        <f t="shared" si="728"/>
        <v>0</v>
      </c>
      <c r="EW201" s="15"/>
      <c r="EX201" s="15"/>
      <c r="EY201" s="17">
        <f t="shared" si="718"/>
        <v>0</v>
      </c>
      <c r="EZ201" s="17">
        <f t="shared" si="719"/>
        <v>0</v>
      </c>
      <c r="FA201" s="17">
        <f t="shared" si="720"/>
        <v>0</v>
      </c>
      <c r="FB201" s="17">
        <f t="shared" si="721"/>
        <v>0</v>
      </c>
      <c r="FC201" s="17">
        <f t="shared" si="722"/>
        <v>0</v>
      </c>
      <c r="FE201" s="17"/>
      <c r="FF201" s="17"/>
      <c r="FG201" s="17"/>
      <c r="FH201" s="17"/>
      <c r="FI201" s="17"/>
    </row>
    <row r="202" spans="1:165" ht="13.5" thickBot="1">
      <c r="A202" s="48">
        <v>1</v>
      </c>
      <c r="B202" s="19" t="s">
        <v>198</v>
      </c>
      <c r="C202" s="23">
        <v>18</v>
      </c>
      <c r="D202" s="24">
        <v>19</v>
      </c>
      <c r="E202" s="24">
        <v>20</v>
      </c>
      <c r="F202" s="24">
        <v>21</v>
      </c>
      <c r="G202" s="25">
        <v>33</v>
      </c>
      <c r="H202" s="26">
        <v>9.89</v>
      </c>
      <c r="I202" s="26">
        <f t="shared" si="970"/>
        <v>10.879000000000001</v>
      </c>
      <c r="J202" s="4">
        <f t="shared" ref="J202:J216" si="971">I202*C202</f>
        <v>195.82200000000003</v>
      </c>
      <c r="K202" s="4">
        <f t="shared" ref="K202:K216" si="972">I202*D202</f>
        <v>206.70100000000002</v>
      </c>
      <c r="L202" s="4">
        <f t="shared" ref="L202:L216" si="973">I202*E202</f>
        <v>217.58000000000004</v>
      </c>
      <c r="M202" s="4">
        <f t="shared" ref="M202:M216" si="974">I202*F202</f>
        <v>228.45900000000003</v>
      </c>
      <c r="N202" s="6">
        <f t="shared" ref="N202:N216" si="975">I202*G202</f>
        <v>359.00700000000006</v>
      </c>
      <c r="O202" s="154">
        <v>1.32E-2</v>
      </c>
      <c r="P202" s="4">
        <v>1720.44</v>
      </c>
      <c r="Q202" s="4">
        <f t="shared" ref="Q202:Q265" si="976">P202*1.14</f>
        <v>1961.3016</v>
      </c>
      <c r="R202" s="4">
        <f t="shared" ref="R202:R216" si="977">P202*O202*C202</f>
        <v>408.776544</v>
      </c>
      <c r="S202" s="4">
        <f t="shared" ref="S202:S216" si="978">P202*O202*D202</f>
        <v>431.48635199999995</v>
      </c>
      <c r="T202" s="4">
        <f t="shared" ref="T202:T216" si="979">P202*O202*E202</f>
        <v>454.19615999999996</v>
      </c>
      <c r="U202" s="4">
        <f t="shared" ref="U202:U216" si="980">P202*O202*F202</f>
        <v>476.90596799999997</v>
      </c>
      <c r="V202" s="7">
        <f t="shared" ref="V202:V216" si="981">P202*O202*G202</f>
        <v>749.42366399999992</v>
      </c>
      <c r="W202" s="156">
        <v>8.1999999999999993</v>
      </c>
      <c r="X202" s="4">
        <v>4.91</v>
      </c>
      <c r="Y202" s="4">
        <f t="shared" ref="Y202:Y216" si="982">W202*X202</f>
        <v>40.262</v>
      </c>
      <c r="Z202" s="156">
        <v>15</v>
      </c>
      <c r="AA202" s="4">
        <v>4.91</v>
      </c>
      <c r="AB202" s="157">
        <f t="shared" ref="AB202:AB216" si="983">AA202*Z202</f>
        <v>73.650000000000006</v>
      </c>
      <c r="AC202" s="12">
        <v>7.3</v>
      </c>
      <c r="AD202" s="4">
        <v>44.08</v>
      </c>
      <c r="AE202" s="4" t="e">
        <f>#REF!*AC202</f>
        <v>#REF!</v>
      </c>
      <c r="AF202" s="6">
        <f t="shared" ref="AF202:AF216" si="984">AD202*1.15</f>
        <v>50.691999999999993</v>
      </c>
      <c r="AG202" s="7">
        <f t="shared" ref="AG202:AG216" si="985">AC202*AD202</f>
        <v>321.78399999999999</v>
      </c>
      <c r="AH202" s="156">
        <v>1.6</v>
      </c>
      <c r="AI202" s="4">
        <v>10.23</v>
      </c>
      <c r="AJ202" s="269">
        <v>234.29</v>
      </c>
      <c r="AK202" s="4">
        <v>63.45</v>
      </c>
      <c r="AL202" s="4"/>
      <c r="AM202" s="4">
        <v>188.99</v>
      </c>
      <c r="AN202" s="6">
        <f t="shared" ref="AN202:AN216" si="986">AH202*AJ202</f>
        <v>374.86400000000003</v>
      </c>
      <c r="AO202" s="154">
        <v>0.183</v>
      </c>
      <c r="AP202" s="4">
        <v>149.05000000000001</v>
      </c>
      <c r="AQ202" s="4">
        <v>325.13</v>
      </c>
      <c r="AR202" s="6">
        <f t="shared" ref="AR202:AR216" si="987">AQ202*1.1</f>
        <v>357.64300000000003</v>
      </c>
      <c r="AS202" s="7">
        <f t="shared" ref="AS202:AS216" si="988">AO202*AQ202</f>
        <v>59.49879</v>
      </c>
      <c r="AT202" s="156">
        <v>15</v>
      </c>
      <c r="AU202" s="4">
        <v>1.62</v>
      </c>
      <c r="AV202" s="4">
        <v>4.71</v>
      </c>
      <c r="AW202" s="4">
        <f t="shared" ref="AW202:AW216" si="989">AU202*AT202</f>
        <v>24.3</v>
      </c>
      <c r="AX202" s="6">
        <f t="shared" ref="AX202:AX216" si="990">AV202*AT202</f>
        <v>70.650000000000006</v>
      </c>
      <c r="AY202" s="165">
        <v>60.1</v>
      </c>
      <c r="AZ202" s="4">
        <v>1.1200000000000001</v>
      </c>
      <c r="BA202" s="4">
        <v>68.900000000000006</v>
      </c>
      <c r="BB202" s="4">
        <v>84.8</v>
      </c>
      <c r="BC202" s="4">
        <v>109.5</v>
      </c>
      <c r="BD202" s="4">
        <v>156.1</v>
      </c>
      <c r="BE202" s="4">
        <v>3.43</v>
      </c>
      <c r="BF202" s="4">
        <f t="shared" ref="BF202:BF216" si="991">AZ202*AY202</f>
        <v>67.312000000000012</v>
      </c>
      <c r="BG202" s="6">
        <f t="shared" ref="BG202:BG216" si="992">BE202*1.1</f>
        <v>3.7730000000000006</v>
      </c>
      <c r="BH202" s="7">
        <f t="shared" ref="BH202:BH216" si="993">BE202*AY202</f>
        <v>206.143</v>
      </c>
      <c r="BI202" s="27"/>
      <c r="BJ202" s="28"/>
      <c r="BK202" s="29"/>
      <c r="BL202" s="30"/>
      <c r="BM202" s="31"/>
      <c r="BN202" s="28"/>
      <c r="BO202" s="29"/>
      <c r="BP202" s="30"/>
      <c r="BQ202" s="31"/>
      <c r="BR202" s="28"/>
      <c r="BS202" s="29"/>
      <c r="BT202" s="30"/>
      <c r="BU202" s="31"/>
      <c r="BV202" s="28"/>
      <c r="BW202" s="29"/>
      <c r="BX202" s="30"/>
      <c r="BY202" s="31"/>
      <c r="BZ202" s="28"/>
      <c r="CA202" s="29"/>
      <c r="CB202" s="30"/>
      <c r="CD202" s="33">
        <f t="shared" ref="CD202:CD216" si="994">(AS202*5)</f>
        <v>297.49394999999998</v>
      </c>
      <c r="CE202" s="17">
        <f t="shared" ref="CE202:CE216" si="995">AS202*4</f>
        <v>237.99516</v>
      </c>
      <c r="CF202" s="17">
        <f t="shared" ref="CF202:CF216" si="996">AS202*3</f>
        <v>178.49637000000001</v>
      </c>
      <c r="CG202" s="17">
        <f t="shared" ref="CG202:CG216" si="997">AS202*2</f>
        <v>118.99758</v>
      </c>
      <c r="CH202" s="17">
        <f t="shared" ref="CH202:CH216" si="998">AS202</f>
        <v>59.49879</v>
      </c>
      <c r="CJ202" s="17">
        <f t="shared" ref="CJ202:CJ216" si="999">CD202/5/18</f>
        <v>3.3054883333333334</v>
      </c>
      <c r="CK202" s="17">
        <f t="shared" ref="CK202:CK216" si="1000">CE202/4/19</f>
        <v>3.1315152631578949</v>
      </c>
      <c r="CL202" s="17">
        <f t="shared" ref="CL202:CL216" si="1001">CF202/3/20</f>
        <v>2.9749395000000005</v>
      </c>
      <c r="CM202" s="17">
        <f t="shared" ref="CM202:CM216" si="1002">CG202/2/21</f>
        <v>2.8332757142857141</v>
      </c>
      <c r="CN202" s="17">
        <f t="shared" ref="CN202:CN216" si="1003">CH202/1/33</f>
        <v>1.8029936363636363</v>
      </c>
      <c r="CO202" s="17" t="e">
        <f>#REF!+AG202+AX202+AN202+BH202+#REF!+DP202</f>
        <v>#REF!</v>
      </c>
      <c r="CP202" s="17" t="e">
        <f>CO202*1.259</f>
        <v>#REF!</v>
      </c>
      <c r="CQ202" s="17">
        <f t="shared" ref="CQ202:CQ265" si="1004">AB202+AG202+AN202+AS202+AX202+(AY202*BE202)</f>
        <v>1106.58979</v>
      </c>
      <c r="CR202" s="17">
        <f t="shared" ref="CR202:CR265" si="1005">AB202+AG202+AN202+AS202+AX202+(BA202*BE202)</f>
        <v>1136.77379</v>
      </c>
      <c r="CS202" s="17">
        <f t="shared" ref="CS202:CS265" si="1006">AB202+AG202+AN202+AS202+AX202+(BB202*BE202)</f>
        <v>1191.31079</v>
      </c>
      <c r="CT202" s="17">
        <f t="shared" ref="CT202:CT265" si="1007">AB202+AG202+AN202+AS202+AX202+ (BC202*BE202)</f>
        <v>1276.03179</v>
      </c>
      <c r="CU202" s="17">
        <f t="shared" ref="CU202:CU265" si="1008">AG202+AS202+AX202+(BD202*BE202)+AB202+AN202</f>
        <v>1435.86979</v>
      </c>
      <c r="CV202" s="17">
        <f t="shared" ref="CV202:CV216" si="1009">CU202*DQ202/100</f>
        <v>1641.19916997</v>
      </c>
      <c r="CW202" s="17">
        <f t="shared" ref="CW202:CW265" si="1010">W202*X202</f>
        <v>40.262</v>
      </c>
      <c r="CX202" s="17">
        <f t="shared" ref="CX202:CX216" si="1011">O202*P202</f>
        <v>22.709807999999999</v>
      </c>
      <c r="CY202" s="33"/>
      <c r="CZ202" s="33"/>
      <c r="DA202" s="17"/>
      <c r="DB202" s="17"/>
      <c r="DC202" s="17"/>
      <c r="DD202" s="15">
        <f t="shared" ref="DD202:DD216" si="1012">(CU202/18+CW202)*1.15</f>
        <v>138.0374254722222</v>
      </c>
      <c r="DE202" s="15">
        <f t="shared" ref="DE202:DE216" si="1013">(CU202/19+CW202)*1.15</f>
        <v>133.20920834210526</v>
      </c>
      <c r="DF202" s="15">
        <f t="shared" ref="DF202:DF216" si="1014">(CU202/20+CW202) *1.15</f>
        <v>128.86381292499999</v>
      </c>
      <c r="DG202" s="15">
        <f t="shared" ref="DG202:DG216" si="1015">(CU202/21+CW202)*1.15</f>
        <v>124.93226469047619</v>
      </c>
      <c r="DH202" s="15">
        <f t="shared" ref="DH202:DH216" si="1016">(CU202/33+CW202) *1.15</f>
        <v>96.339186621212122</v>
      </c>
      <c r="DI202" s="15"/>
      <c r="DJ202" s="15"/>
      <c r="DK202" s="15"/>
      <c r="DL202" s="15"/>
      <c r="DM202" s="15"/>
      <c r="DO202" s="17"/>
      <c r="DP202" s="17">
        <v>6.6</v>
      </c>
      <c r="DQ202" s="32">
        <v>114.3</v>
      </c>
      <c r="DR202" s="32">
        <f t="shared" ref="DR202:DR216" si="1017">DD202*DP202</f>
        <v>911.04700811666646</v>
      </c>
      <c r="DS202" s="32">
        <f t="shared" ref="DS202:DS216" si="1018">DE202*DP202</f>
        <v>879.18077505789461</v>
      </c>
      <c r="DT202" s="32">
        <f t="shared" ref="DT202:DT216" si="1019">DF202*DP202</f>
        <v>850.50116530499986</v>
      </c>
      <c r="DU202" s="32">
        <f t="shared" ref="DU202:DU216" si="1020">DG202*DP202</f>
        <v>824.55294695714281</v>
      </c>
      <c r="DV202" s="32">
        <f t="shared" ref="DV202:DV216" si="1021">DH202*DP202</f>
        <v>635.83863169999995</v>
      </c>
      <c r="DW202" s="32">
        <v>226</v>
      </c>
      <c r="DX202" s="32">
        <f t="shared" ref="DX202:DX216" si="1022">DD202*DW202</f>
        <v>31196.458156722216</v>
      </c>
      <c r="DY202" s="32">
        <f t="shared" ref="DY202:DY216" si="1023">DE202*DW202</f>
        <v>30105.281085315786</v>
      </c>
      <c r="DZ202" s="32">
        <f t="shared" ref="DZ202:DZ216" si="1024">DF202*DW202</f>
        <v>29123.221721049998</v>
      </c>
      <c r="EA202" s="32">
        <f t="shared" ref="EA202:EA216" si="1025">DG202*DW202</f>
        <v>28234.691820047618</v>
      </c>
      <c r="EB202" s="32">
        <f t="shared" ref="EB202:EB216" si="1026">DH202*DW202</f>
        <v>21772.656176393939</v>
      </c>
      <c r="ED202" s="15">
        <f t="shared" ref="ED202:ED216" si="1027">DD202*18</f>
        <v>2484.6736584999994</v>
      </c>
      <c r="EE202" s="15">
        <f t="shared" ref="EE202:EE216" si="1028">DE202*19</f>
        <v>2530.9749585</v>
      </c>
      <c r="EF202" s="15">
        <f t="shared" ref="EF202:EF216" si="1029">DF202*20</f>
        <v>2577.2762585</v>
      </c>
      <c r="EG202" s="15">
        <f t="shared" ref="EG202:EG216" si="1030">DG202*21</f>
        <v>2623.5775585000001</v>
      </c>
      <c r="EH202" s="15">
        <f t="shared" ref="EH202:EH216" si="1031">DH202*33</f>
        <v>3179.1931585000002</v>
      </c>
      <c r="EI202" s="34"/>
      <c r="EJ202" s="35">
        <f t="shared" ref="EJ202:EJ216" si="1032">EQ202*DW202</f>
        <v>22620.319189166668</v>
      </c>
      <c r="EK202" s="35">
        <f t="shared" ref="EK202:EK216" si="1033">ER202*DW202</f>
        <v>16825.558965238099</v>
      </c>
      <c r="EL202" s="35"/>
      <c r="EM202" s="35"/>
      <c r="EN202" s="15">
        <f t="shared" ref="EN202:EN265" si="1034">(CQ202/18+CW202)</f>
        <v>101.73921055555556</v>
      </c>
      <c r="EO202" s="15">
        <f t="shared" si="723"/>
        <v>115.83409421052632</v>
      </c>
      <c r="EP202" s="15">
        <f t="shared" si="724"/>
        <v>112.05548949999999</v>
      </c>
      <c r="EQ202" s="15">
        <f t="shared" si="725"/>
        <v>100.08990791666668</v>
      </c>
      <c r="ER202" s="15">
        <f t="shared" ref="ER202:ER265" si="1035">(CU202/42+CW202)</f>
        <v>74.449375952380962</v>
      </c>
      <c r="ES202" s="15"/>
      <c r="ET202" s="15">
        <f t="shared" si="726"/>
        <v>1831.3057900000001</v>
      </c>
      <c r="EU202" s="15">
        <f t="shared" si="727"/>
        <v>2200.8477899999998</v>
      </c>
      <c r="EV202" s="15">
        <f t="shared" si="728"/>
        <v>2241.10979</v>
      </c>
      <c r="EW202" s="15">
        <f t="shared" ref="EW202:EW216" si="1036">EQ202*24</f>
        <v>2402.1577900000002</v>
      </c>
      <c r="EX202" s="15">
        <f t="shared" ref="EX202:EX216" si="1037">ER202*42</f>
        <v>3126.8737900000006</v>
      </c>
      <c r="EY202" s="17">
        <f t="shared" ref="EY202:EY265" si="1038">(CQ202/18 +CW202)*18</f>
        <v>1831.3057900000001</v>
      </c>
      <c r="EZ202" s="17">
        <f t="shared" ref="EZ202:EZ265" si="1039">(CR202+CW202*19)</f>
        <v>1901.75179</v>
      </c>
      <c r="FA202" s="17">
        <f t="shared" ref="FA202:FA265" si="1040">(CS202+CW202*20)</f>
        <v>1996.55079</v>
      </c>
      <c r="FB202" s="17">
        <f t="shared" ref="FB202:FB265" si="1041">(CT202+CW202*24)</f>
        <v>2242.31979</v>
      </c>
      <c r="FC202" s="17">
        <f t="shared" ref="FC202:FC265" si="1042">(CU202+CW202*42)</f>
        <v>3126.8737899999996</v>
      </c>
      <c r="FE202" s="17"/>
      <c r="FF202" s="17"/>
      <c r="FG202" s="17"/>
      <c r="FH202" s="17"/>
      <c r="FI202" s="17"/>
    </row>
    <row r="203" spans="1:165" ht="13.5" thickBot="1">
      <c r="A203" s="48">
        <v>2</v>
      </c>
      <c r="B203" s="19" t="s">
        <v>199</v>
      </c>
      <c r="C203" s="23">
        <v>18</v>
      </c>
      <c r="D203" s="24">
        <v>19</v>
      </c>
      <c r="E203" s="24">
        <v>20</v>
      </c>
      <c r="F203" s="24">
        <v>21</v>
      </c>
      <c r="G203" s="25">
        <v>33</v>
      </c>
      <c r="H203" s="26">
        <v>9.64</v>
      </c>
      <c r="I203" s="26">
        <f t="shared" si="970"/>
        <v>10.604000000000001</v>
      </c>
      <c r="J203" s="4">
        <f t="shared" si="971"/>
        <v>190.87200000000001</v>
      </c>
      <c r="K203" s="4">
        <f t="shared" si="972"/>
        <v>201.47600000000003</v>
      </c>
      <c r="L203" s="4">
        <f t="shared" si="973"/>
        <v>212.08</v>
      </c>
      <c r="M203" s="4">
        <f t="shared" si="974"/>
        <v>222.68400000000003</v>
      </c>
      <c r="N203" s="6">
        <f t="shared" si="975"/>
        <v>349.93200000000002</v>
      </c>
      <c r="O203" s="154"/>
      <c r="P203" s="4">
        <f>O203*1</f>
        <v>0</v>
      </c>
      <c r="Q203" s="4">
        <f t="shared" si="976"/>
        <v>0</v>
      </c>
      <c r="R203" s="4">
        <f t="shared" si="977"/>
        <v>0</v>
      </c>
      <c r="S203" s="4">
        <f t="shared" si="978"/>
        <v>0</v>
      </c>
      <c r="T203" s="4">
        <f t="shared" si="979"/>
        <v>0</v>
      </c>
      <c r="U203" s="4">
        <f t="shared" si="980"/>
        <v>0</v>
      </c>
      <c r="V203" s="7">
        <f t="shared" si="981"/>
        <v>0</v>
      </c>
      <c r="W203" s="156">
        <v>8.1999999999999993</v>
      </c>
      <c r="X203" s="4">
        <v>4.91</v>
      </c>
      <c r="Y203" s="4">
        <f t="shared" si="982"/>
        <v>40.262</v>
      </c>
      <c r="Z203" s="156">
        <v>15</v>
      </c>
      <c r="AA203" s="4">
        <v>4.91</v>
      </c>
      <c r="AB203" s="157">
        <f t="shared" si="983"/>
        <v>73.650000000000006</v>
      </c>
      <c r="AC203" s="12">
        <v>7.3</v>
      </c>
      <c r="AD203" s="4">
        <v>44.08</v>
      </c>
      <c r="AE203" s="4" t="e">
        <f>#REF!*AC203</f>
        <v>#REF!</v>
      </c>
      <c r="AF203" s="6">
        <f t="shared" si="984"/>
        <v>50.691999999999993</v>
      </c>
      <c r="AG203" s="7">
        <f t="shared" si="985"/>
        <v>321.78399999999999</v>
      </c>
      <c r="AH203" s="156">
        <v>0.6</v>
      </c>
      <c r="AI203" s="4">
        <v>0</v>
      </c>
      <c r="AJ203" s="269">
        <v>312.27999999999997</v>
      </c>
      <c r="AK203" s="4">
        <f t="shared" ref="AK203:AK216" si="1043">AI203*AH203</f>
        <v>0</v>
      </c>
      <c r="AL203" s="4"/>
      <c r="AM203" s="4">
        <v>0</v>
      </c>
      <c r="AN203" s="6">
        <f t="shared" si="986"/>
        <v>187.36799999999997</v>
      </c>
      <c r="AO203" s="154">
        <v>0.183</v>
      </c>
      <c r="AP203" s="4">
        <v>149.05000000000001</v>
      </c>
      <c r="AQ203" s="4">
        <v>316.94</v>
      </c>
      <c r="AR203" s="6">
        <f t="shared" si="987"/>
        <v>348.63400000000001</v>
      </c>
      <c r="AS203" s="7">
        <f t="shared" si="988"/>
        <v>58.000019999999999</v>
      </c>
      <c r="AT203" s="156">
        <v>15</v>
      </c>
      <c r="AU203" s="4">
        <v>1.62</v>
      </c>
      <c r="AV203" s="4">
        <v>4.71</v>
      </c>
      <c r="AW203" s="4">
        <f t="shared" si="989"/>
        <v>24.3</v>
      </c>
      <c r="AX203" s="6">
        <f t="shared" si="990"/>
        <v>70.650000000000006</v>
      </c>
      <c r="AY203" s="165">
        <v>65</v>
      </c>
      <c r="AZ203" s="4">
        <v>1.1200000000000001</v>
      </c>
      <c r="BA203" s="4">
        <v>68.900000000000006</v>
      </c>
      <c r="BB203" s="4">
        <v>84.8</v>
      </c>
      <c r="BC203" s="4">
        <v>96.8</v>
      </c>
      <c r="BD203" s="4">
        <v>156.1</v>
      </c>
      <c r="BE203" s="4">
        <f>2.09*115/100</f>
        <v>2.4034999999999997</v>
      </c>
      <c r="BF203" s="4">
        <f t="shared" si="991"/>
        <v>72.800000000000011</v>
      </c>
      <c r="BG203" s="6">
        <f t="shared" si="992"/>
        <v>2.64385</v>
      </c>
      <c r="BH203" s="7">
        <f t="shared" si="993"/>
        <v>156.22749999999999</v>
      </c>
      <c r="BI203" s="27"/>
      <c r="BJ203" s="28"/>
      <c r="BK203" s="29"/>
      <c r="BL203" s="30"/>
      <c r="BM203" s="31"/>
      <c r="BN203" s="28"/>
      <c r="BO203" s="29"/>
      <c r="BP203" s="30"/>
      <c r="BQ203" s="31"/>
      <c r="BR203" s="28"/>
      <c r="BS203" s="29"/>
      <c r="BT203" s="30"/>
      <c r="BU203" s="31"/>
      <c r="BV203" s="28"/>
      <c r="BW203" s="29"/>
      <c r="BX203" s="30"/>
      <c r="BY203" s="31"/>
      <c r="BZ203" s="28"/>
      <c r="CA203" s="29"/>
      <c r="CB203" s="30"/>
      <c r="CD203" s="33">
        <f t="shared" si="994"/>
        <v>290.00009999999997</v>
      </c>
      <c r="CE203" s="17">
        <f t="shared" si="995"/>
        <v>232.00008</v>
      </c>
      <c r="CF203" s="17">
        <f t="shared" si="996"/>
        <v>174.00005999999999</v>
      </c>
      <c r="CG203" s="17">
        <f t="shared" si="997"/>
        <v>116.00004</v>
      </c>
      <c r="CH203" s="17">
        <f t="shared" si="998"/>
        <v>58.000019999999999</v>
      </c>
      <c r="CJ203" s="17">
        <f t="shared" si="999"/>
        <v>3.222223333333333</v>
      </c>
      <c r="CK203" s="17">
        <f t="shared" si="1000"/>
        <v>3.0526326315789474</v>
      </c>
      <c r="CL203" s="17">
        <f t="shared" si="1001"/>
        <v>2.9000010000000001</v>
      </c>
      <c r="CM203" s="17">
        <f t="shared" si="1002"/>
        <v>2.7619057142857142</v>
      </c>
      <c r="CN203" s="17">
        <f t="shared" si="1003"/>
        <v>1.7575763636363637</v>
      </c>
      <c r="CO203" s="17" t="e">
        <f>#REF!+AG203+AX203+AN203+BH203+#REF!+DP203</f>
        <v>#REF!</v>
      </c>
      <c r="CP203" s="17" t="e">
        <f>CO203*1.261</f>
        <v>#REF!</v>
      </c>
      <c r="CQ203" s="17">
        <f t="shared" si="1004"/>
        <v>867.6795199999998</v>
      </c>
      <c r="CR203" s="17">
        <f t="shared" si="1005"/>
        <v>877.0531699999998</v>
      </c>
      <c r="CS203" s="17">
        <f t="shared" si="1006"/>
        <v>915.26881999999978</v>
      </c>
      <c r="CT203" s="17">
        <f t="shared" si="1007"/>
        <v>944.11081999999976</v>
      </c>
      <c r="CU203" s="17">
        <f t="shared" si="1008"/>
        <v>1086.6383699999999</v>
      </c>
      <c r="CV203" s="17">
        <f t="shared" si="1009"/>
        <v>1282.2332765999997</v>
      </c>
      <c r="CW203" s="17">
        <f t="shared" si="1010"/>
        <v>40.262</v>
      </c>
      <c r="CX203" s="17">
        <f t="shared" si="1011"/>
        <v>0</v>
      </c>
      <c r="CY203" s="33"/>
      <c r="CZ203" s="33"/>
      <c r="DA203" s="17"/>
      <c r="DB203" s="17"/>
      <c r="DC203" s="17"/>
      <c r="DD203" s="15">
        <f t="shared" si="1012"/>
        <v>115.72541808333332</v>
      </c>
      <c r="DE203" s="15">
        <f t="shared" si="1013"/>
        <v>112.07151713157894</v>
      </c>
      <c r="DF203" s="15">
        <f t="shared" si="1014"/>
        <v>108.78300627499999</v>
      </c>
      <c r="DG203" s="15">
        <f t="shared" si="1015"/>
        <v>105.8076869285714</v>
      </c>
      <c r="DH203" s="15">
        <f t="shared" si="1016"/>
        <v>84.169000772727259</v>
      </c>
      <c r="DI203" s="15"/>
      <c r="DJ203" s="15"/>
      <c r="DK203" s="15"/>
      <c r="DL203" s="15"/>
      <c r="DM203" s="15"/>
      <c r="DO203" s="17"/>
      <c r="DP203" s="17">
        <v>4.3</v>
      </c>
      <c r="DQ203" s="32">
        <v>118</v>
      </c>
      <c r="DR203" s="32">
        <f t="shared" si="1017"/>
        <v>497.61929775833329</v>
      </c>
      <c r="DS203" s="32">
        <f t="shared" si="1018"/>
        <v>481.90752366578943</v>
      </c>
      <c r="DT203" s="32">
        <f t="shared" si="1019"/>
        <v>467.76692698249997</v>
      </c>
      <c r="DU203" s="32">
        <f t="shared" si="1020"/>
        <v>454.973053792857</v>
      </c>
      <c r="DV203" s="32">
        <f t="shared" si="1021"/>
        <v>361.92670332272718</v>
      </c>
      <c r="DW203" s="32">
        <v>60</v>
      </c>
      <c r="DX203" s="32">
        <f t="shared" si="1022"/>
        <v>6943.5250849999993</v>
      </c>
      <c r="DY203" s="32">
        <f t="shared" si="1023"/>
        <v>6724.2910278947365</v>
      </c>
      <c r="DZ203" s="32">
        <f t="shared" si="1024"/>
        <v>6526.9803764999997</v>
      </c>
      <c r="EA203" s="32">
        <f t="shared" si="1025"/>
        <v>6348.4612157142838</v>
      </c>
      <c r="EB203" s="32">
        <f t="shared" si="1026"/>
        <v>5050.1400463636355</v>
      </c>
      <c r="ED203" s="15">
        <f t="shared" si="1027"/>
        <v>2083.0575254999999</v>
      </c>
      <c r="EE203" s="15">
        <f t="shared" si="1028"/>
        <v>2129.3588255</v>
      </c>
      <c r="EF203" s="15">
        <f t="shared" si="1029"/>
        <v>2175.6601254999996</v>
      </c>
      <c r="EG203" s="15">
        <f t="shared" si="1030"/>
        <v>2221.9614254999992</v>
      </c>
      <c r="EH203" s="15">
        <f t="shared" si="1031"/>
        <v>2777.5770254999998</v>
      </c>
      <c r="EI203" s="34"/>
      <c r="EJ203" s="35">
        <f t="shared" si="1032"/>
        <v>5132.3159250000008</v>
      </c>
      <c r="EK203" s="35">
        <f t="shared" si="1033"/>
        <v>3968.0605285714282</v>
      </c>
      <c r="EL203" s="35"/>
      <c r="EM203" s="35"/>
      <c r="EN203" s="15">
        <f t="shared" si="1034"/>
        <v>88.466417777777764</v>
      </c>
      <c r="EO203" s="15">
        <f t="shared" ref="EO203:EO266" si="1044">(CU203/19 +CW203)</f>
        <v>97.453493157894741</v>
      </c>
      <c r="EP203" s="15">
        <f t="shared" ref="EP203:EP266" si="1045">(CU203/20 +CW203)</f>
        <v>94.593918500000001</v>
      </c>
      <c r="EQ203" s="15">
        <f t="shared" ref="EQ203:EQ266" si="1046">(CU203/24+CW203)</f>
        <v>85.538598750000006</v>
      </c>
      <c r="ER203" s="15">
        <f t="shared" si="1035"/>
        <v>66.134342142857136</v>
      </c>
      <c r="ES203" s="15"/>
      <c r="ET203" s="15">
        <f t="shared" ref="ET203:ET266" si="1047">EN203*18</f>
        <v>1592.3955199999998</v>
      </c>
      <c r="EU203" s="15">
        <f t="shared" ref="EU203:EU266" si="1048">EO203*19</f>
        <v>1851.6163700000002</v>
      </c>
      <c r="EV203" s="15">
        <f t="shared" ref="EV203:EV266" si="1049">EP203*20</f>
        <v>1891.8783699999999</v>
      </c>
      <c r="EW203" s="15">
        <f t="shared" si="1036"/>
        <v>2052.9263700000001</v>
      </c>
      <c r="EX203" s="15">
        <f t="shared" si="1037"/>
        <v>2777.6423699999996</v>
      </c>
      <c r="EY203" s="17">
        <f t="shared" si="1038"/>
        <v>1592.3955199999998</v>
      </c>
      <c r="EZ203" s="17">
        <f t="shared" si="1039"/>
        <v>1642.0311699999997</v>
      </c>
      <c r="FA203" s="17">
        <f t="shared" si="1040"/>
        <v>1720.5088199999998</v>
      </c>
      <c r="FB203" s="17">
        <f t="shared" si="1041"/>
        <v>1910.3988199999999</v>
      </c>
      <c r="FC203" s="17">
        <f t="shared" si="1042"/>
        <v>2777.6423699999996</v>
      </c>
      <c r="FE203" s="17"/>
      <c r="FF203" s="17"/>
      <c r="FG203" s="17"/>
      <c r="FH203" s="17"/>
      <c r="FI203" s="17"/>
    </row>
    <row r="204" spans="1:165" ht="13.5" thickBot="1">
      <c r="A204" s="48">
        <v>3</v>
      </c>
      <c r="B204" s="19" t="s">
        <v>200</v>
      </c>
      <c r="C204" s="23">
        <v>18</v>
      </c>
      <c r="D204" s="24">
        <v>19</v>
      </c>
      <c r="E204" s="24">
        <v>20</v>
      </c>
      <c r="F204" s="24">
        <v>21</v>
      </c>
      <c r="G204" s="25">
        <v>33</v>
      </c>
      <c r="H204" s="26"/>
      <c r="I204" s="26">
        <f t="shared" si="970"/>
        <v>0</v>
      </c>
      <c r="J204" s="4">
        <f t="shared" si="971"/>
        <v>0</v>
      </c>
      <c r="K204" s="4">
        <f t="shared" si="972"/>
        <v>0</v>
      </c>
      <c r="L204" s="4">
        <f t="shared" si="973"/>
        <v>0</v>
      </c>
      <c r="M204" s="4">
        <f t="shared" si="974"/>
        <v>0</v>
      </c>
      <c r="N204" s="6">
        <f t="shared" si="975"/>
        <v>0</v>
      </c>
      <c r="O204" s="12">
        <v>0</v>
      </c>
      <c r="P204" s="4">
        <f>O204*1</f>
        <v>0</v>
      </c>
      <c r="Q204" s="4">
        <f t="shared" si="976"/>
        <v>0</v>
      </c>
      <c r="R204" s="4">
        <f t="shared" si="977"/>
        <v>0</v>
      </c>
      <c r="S204" s="4">
        <f t="shared" si="978"/>
        <v>0</v>
      </c>
      <c r="T204" s="4">
        <f t="shared" si="979"/>
        <v>0</v>
      </c>
      <c r="U204" s="4">
        <f t="shared" si="980"/>
        <v>0</v>
      </c>
      <c r="V204" s="7">
        <f t="shared" si="981"/>
        <v>0</v>
      </c>
      <c r="W204" s="156">
        <v>8.1999999999999993</v>
      </c>
      <c r="X204" s="4">
        <v>4.91</v>
      </c>
      <c r="Y204" s="4">
        <f t="shared" si="982"/>
        <v>40.262</v>
      </c>
      <c r="Z204" s="156">
        <v>15</v>
      </c>
      <c r="AA204" s="4">
        <v>4.91</v>
      </c>
      <c r="AB204" s="157">
        <f t="shared" si="983"/>
        <v>73.650000000000006</v>
      </c>
      <c r="AC204" s="12">
        <v>7.3</v>
      </c>
      <c r="AD204" s="4">
        <v>44.08</v>
      </c>
      <c r="AE204" s="4" t="e">
        <f>#REF!*AC204</f>
        <v>#REF!</v>
      </c>
      <c r="AF204" s="6">
        <f t="shared" si="984"/>
        <v>50.691999999999993</v>
      </c>
      <c r="AG204" s="7">
        <f t="shared" si="985"/>
        <v>321.78399999999999</v>
      </c>
      <c r="AH204" s="156"/>
      <c r="AI204" s="4">
        <v>0</v>
      </c>
      <c r="AJ204" s="269"/>
      <c r="AK204" s="4">
        <f t="shared" si="1043"/>
        <v>0</v>
      </c>
      <c r="AL204" s="4"/>
      <c r="AM204" s="4">
        <v>0</v>
      </c>
      <c r="AN204" s="6">
        <f t="shared" si="986"/>
        <v>0</v>
      </c>
      <c r="AO204" s="154">
        <v>0.183</v>
      </c>
      <c r="AP204" s="4">
        <v>0</v>
      </c>
      <c r="AQ204" s="4">
        <v>365.19</v>
      </c>
      <c r="AR204" s="6">
        <f t="shared" si="987"/>
        <v>401.709</v>
      </c>
      <c r="AS204" s="7">
        <f t="shared" si="988"/>
        <v>66.829769999999996</v>
      </c>
      <c r="AT204" s="156">
        <v>15</v>
      </c>
      <c r="AU204" s="4">
        <v>1.62</v>
      </c>
      <c r="AV204" s="4">
        <v>4.71</v>
      </c>
      <c r="AW204" s="4">
        <f t="shared" si="989"/>
        <v>24.3</v>
      </c>
      <c r="AX204" s="6">
        <f t="shared" si="990"/>
        <v>70.650000000000006</v>
      </c>
      <c r="AY204" s="165">
        <v>65</v>
      </c>
      <c r="AZ204" s="4">
        <v>1.1200000000000001</v>
      </c>
      <c r="BA204" s="4">
        <v>74.599999999999994</v>
      </c>
      <c r="BB204" s="4">
        <v>84.8</v>
      </c>
      <c r="BC204" s="4">
        <v>109.5</v>
      </c>
      <c r="BD204" s="4">
        <v>156.1</v>
      </c>
      <c r="BE204" s="4">
        <f>2.09*115/100</f>
        <v>2.4034999999999997</v>
      </c>
      <c r="BF204" s="4">
        <f t="shared" si="991"/>
        <v>72.800000000000011</v>
      </c>
      <c r="BG204" s="6">
        <f t="shared" si="992"/>
        <v>2.64385</v>
      </c>
      <c r="BH204" s="7">
        <f t="shared" si="993"/>
        <v>156.22749999999999</v>
      </c>
      <c r="BI204" s="27"/>
      <c r="BJ204" s="28"/>
      <c r="BK204" s="29"/>
      <c r="BL204" s="30"/>
      <c r="BM204" s="31"/>
      <c r="BN204" s="28"/>
      <c r="BO204" s="29"/>
      <c r="BP204" s="30"/>
      <c r="BQ204" s="31"/>
      <c r="BR204" s="28"/>
      <c r="BS204" s="29"/>
      <c r="BT204" s="30"/>
      <c r="BU204" s="31"/>
      <c r="BV204" s="28"/>
      <c r="BW204" s="29"/>
      <c r="BX204" s="30"/>
      <c r="BY204" s="31"/>
      <c r="BZ204" s="28"/>
      <c r="CA204" s="29"/>
      <c r="CB204" s="30"/>
      <c r="CD204" s="33">
        <f t="shared" si="994"/>
        <v>334.14884999999998</v>
      </c>
      <c r="CE204" s="17">
        <f t="shared" si="995"/>
        <v>267.31907999999999</v>
      </c>
      <c r="CF204" s="17">
        <f t="shared" si="996"/>
        <v>200.48930999999999</v>
      </c>
      <c r="CG204" s="17">
        <f t="shared" si="997"/>
        <v>133.65953999999999</v>
      </c>
      <c r="CH204" s="17">
        <f t="shared" si="998"/>
        <v>66.829769999999996</v>
      </c>
      <c r="CJ204" s="17">
        <f t="shared" si="999"/>
        <v>3.7127649999999996</v>
      </c>
      <c r="CK204" s="17">
        <f t="shared" si="1000"/>
        <v>3.5173563157894736</v>
      </c>
      <c r="CL204" s="17">
        <f t="shared" si="1001"/>
        <v>3.3414884999999996</v>
      </c>
      <c r="CM204" s="17">
        <f t="shared" si="1002"/>
        <v>3.1823699999999997</v>
      </c>
      <c r="CN204" s="17">
        <f t="shared" si="1003"/>
        <v>2.0251445454545451</v>
      </c>
      <c r="CO204" s="17" t="e">
        <f>#REF!+AG204+AX204+AN204+BH204+#REF!+DP204</f>
        <v>#REF!</v>
      </c>
      <c r="CP204" s="17" t="e">
        <f>CO204*1.257</f>
        <v>#REF!</v>
      </c>
      <c r="CQ204" s="17">
        <f t="shared" si="1004"/>
        <v>689.14126999999996</v>
      </c>
      <c r="CR204" s="17">
        <f t="shared" si="1005"/>
        <v>712.21487000000002</v>
      </c>
      <c r="CS204" s="17">
        <f t="shared" si="1006"/>
        <v>736.73056999999994</v>
      </c>
      <c r="CT204" s="17">
        <f t="shared" si="1007"/>
        <v>796.09701999999993</v>
      </c>
      <c r="CU204" s="17">
        <f t="shared" si="1008"/>
        <v>908.10011999999995</v>
      </c>
      <c r="CV204" s="17">
        <f t="shared" si="1009"/>
        <v>1086.99584364</v>
      </c>
      <c r="CW204" s="17">
        <f t="shared" si="1010"/>
        <v>40.262</v>
      </c>
      <c r="CX204" s="17">
        <f t="shared" si="1011"/>
        <v>0</v>
      </c>
      <c r="CY204" s="33"/>
      <c r="CZ204" s="33"/>
      <c r="DA204" s="17"/>
      <c r="DB204" s="17"/>
      <c r="DC204" s="17"/>
      <c r="DD204" s="15">
        <f t="shared" si="1012"/>
        <v>104.31880766666666</v>
      </c>
      <c r="DE204" s="15">
        <f t="shared" si="1013"/>
        <v>101.26525463157894</v>
      </c>
      <c r="DF204" s="15">
        <f t="shared" si="1014"/>
        <v>98.5170569</v>
      </c>
      <c r="DG204" s="15">
        <f t="shared" si="1015"/>
        <v>96.030592285714278</v>
      </c>
      <c r="DH204" s="15">
        <f t="shared" si="1016"/>
        <v>77.947213272727268</v>
      </c>
      <c r="DI204" s="15"/>
      <c r="DJ204" s="15"/>
      <c r="DK204" s="15"/>
      <c r="DL204" s="15"/>
      <c r="DM204" s="15"/>
      <c r="DO204" s="17"/>
      <c r="DP204" s="17">
        <v>1</v>
      </c>
      <c r="DQ204" s="32">
        <v>119.7</v>
      </c>
      <c r="DR204" s="32">
        <f t="shared" si="1017"/>
        <v>104.31880766666666</v>
      </c>
      <c r="DS204" s="32">
        <f t="shared" si="1018"/>
        <v>101.26525463157894</v>
      </c>
      <c r="DT204" s="32">
        <f t="shared" si="1019"/>
        <v>98.5170569</v>
      </c>
      <c r="DU204" s="32">
        <f t="shared" si="1020"/>
        <v>96.030592285714278</v>
      </c>
      <c r="DV204" s="32">
        <f t="shared" si="1021"/>
        <v>77.947213272727268</v>
      </c>
      <c r="DW204" s="32">
        <v>2</v>
      </c>
      <c r="DX204" s="32">
        <f t="shared" si="1022"/>
        <v>208.63761533333331</v>
      </c>
      <c r="DY204" s="32">
        <f t="shared" si="1023"/>
        <v>202.53050926315788</v>
      </c>
      <c r="DZ204" s="32">
        <f t="shared" si="1024"/>
        <v>197.0341138</v>
      </c>
      <c r="EA204" s="32">
        <f t="shared" si="1025"/>
        <v>192.06118457142856</v>
      </c>
      <c r="EB204" s="32">
        <f t="shared" si="1026"/>
        <v>155.89442654545454</v>
      </c>
      <c r="ED204" s="15">
        <f t="shared" si="1027"/>
        <v>1877.7385379999998</v>
      </c>
      <c r="EE204" s="15">
        <f t="shared" si="1028"/>
        <v>1924.0398379999999</v>
      </c>
      <c r="EF204" s="15">
        <f t="shared" si="1029"/>
        <v>1970.341138</v>
      </c>
      <c r="EG204" s="15">
        <f t="shared" si="1030"/>
        <v>2016.6424379999999</v>
      </c>
      <c r="EH204" s="15">
        <f t="shared" si="1031"/>
        <v>2572.2580379999999</v>
      </c>
      <c r="EI204" s="34"/>
      <c r="EJ204" s="35">
        <f t="shared" si="1032"/>
        <v>156.19900999999999</v>
      </c>
      <c r="EK204" s="35">
        <f t="shared" si="1033"/>
        <v>123.76686285714285</v>
      </c>
      <c r="EL204" s="35"/>
      <c r="EM204" s="35"/>
      <c r="EN204" s="15">
        <f t="shared" si="1034"/>
        <v>78.5476261111111</v>
      </c>
      <c r="EO204" s="15">
        <f t="shared" si="1044"/>
        <v>88.056743157894743</v>
      </c>
      <c r="EP204" s="15">
        <f t="shared" si="1045"/>
        <v>85.667006000000001</v>
      </c>
      <c r="EQ204" s="15">
        <f t="shared" si="1046"/>
        <v>78.099504999999994</v>
      </c>
      <c r="ER204" s="15">
        <f t="shared" si="1035"/>
        <v>61.883431428571427</v>
      </c>
      <c r="ES204" s="15"/>
      <c r="ET204" s="15">
        <f t="shared" si="1047"/>
        <v>1413.8572699999997</v>
      </c>
      <c r="EU204" s="15">
        <f t="shared" si="1048"/>
        <v>1673.0781200000001</v>
      </c>
      <c r="EV204" s="15">
        <f t="shared" si="1049"/>
        <v>1713.3401200000001</v>
      </c>
      <c r="EW204" s="15">
        <f t="shared" si="1036"/>
        <v>1874.3881199999998</v>
      </c>
      <c r="EX204" s="15">
        <f t="shared" si="1037"/>
        <v>2599.10412</v>
      </c>
      <c r="EY204" s="17">
        <f t="shared" si="1038"/>
        <v>1413.8572699999997</v>
      </c>
      <c r="EZ204" s="17">
        <f t="shared" si="1039"/>
        <v>1477.1928700000001</v>
      </c>
      <c r="FA204" s="17">
        <f t="shared" si="1040"/>
        <v>1541.97057</v>
      </c>
      <c r="FB204" s="17">
        <f t="shared" si="1041"/>
        <v>1762.3850199999999</v>
      </c>
      <c r="FC204" s="17">
        <f t="shared" si="1042"/>
        <v>2599.10412</v>
      </c>
      <c r="FE204" s="17"/>
      <c r="FF204" s="17"/>
      <c r="FG204" s="17"/>
      <c r="FH204" s="17"/>
      <c r="FI204" s="17"/>
    </row>
    <row r="205" spans="1:165" ht="13.5" thickBot="1">
      <c r="A205" s="48">
        <v>4</v>
      </c>
      <c r="B205" s="19" t="s">
        <v>201</v>
      </c>
      <c r="C205" s="23">
        <v>18</v>
      </c>
      <c r="D205" s="24">
        <v>19</v>
      </c>
      <c r="E205" s="24">
        <v>20</v>
      </c>
      <c r="F205" s="24">
        <v>21</v>
      </c>
      <c r="G205" s="25">
        <v>33</v>
      </c>
      <c r="H205" s="26">
        <v>10.029999999999999</v>
      </c>
      <c r="I205" s="26">
        <f t="shared" si="970"/>
        <v>11.032999999999999</v>
      </c>
      <c r="J205" s="4">
        <f t="shared" si="971"/>
        <v>198.59399999999999</v>
      </c>
      <c r="K205" s="4">
        <f t="shared" si="972"/>
        <v>209.62699999999998</v>
      </c>
      <c r="L205" s="4">
        <f t="shared" si="973"/>
        <v>220.66</v>
      </c>
      <c r="M205" s="4">
        <f t="shared" si="974"/>
        <v>231.69299999999998</v>
      </c>
      <c r="N205" s="6">
        <f t="shared" si="975"/>
        <v>364.089</v>
      </c>
      <c r="O205" s="154">
        <v>1.32E-2</v>
      </c>
      <c r="P205" s="4">
        <v>1720.44</v>
      </c>
      <c r="Q205" s="4">
        <f t="shared" si="976"/>
        <v>1961.3016</v>
      </c>
      <c r="R205" s="4">
        <f t="shared" si="977"/>
        <v>408.776544</v>
      </c>
      <c r="S205" s="4">
        <f t="shared" si="978"/>
        <v>431.48635199999995</v>
      </c>
      <c r="T205" s="4">
        <f t="shared" si="979"/>
        <v>454.19615999999996</v>
      </c>
      <c r="U205" s="4">
        <f t="shared" si="980"/>
        <v>476.90596799999997</v>
      </c>
      <c r="V205" s="7">
        <f t="shared" si="981"/>
        <v>749.42366399999992</v>
      </c>
      <c r="W205" s="156">
        <v>8.1999999999999993</v>
      </c>
      <c r="X205" s="4">
        <v>4.91</v>
      </c>
      <c r="Y205" s="4">
        <f t="shared" si="982"/>
        <v>40.262</v>
      </c>
      <c r="Z205" s="156">
        <v>15</v>
      </c>
      <c r="AA205" s="4">
        <v>4.91</v>
      </c>
      <c r="AB205" s="157">
        <f t="shared" si="983"/>
        <v>73.650000000000006</v>
      </c>
      <c r="AC205" s="12">
        <v>5.7</v>
      </c>
      <c r="AD205" s="4">
        <v>44.08</v>
      </c>
      <c r="AE205" s="4" t="e">
        <f>#REF!*AC205</f>
        <v>#REF!</v>
      </c>
      <c r="AF205" s="6">
        <f t="shared" si="984"/>
        <v>50.691999999999993</v>
      </c>
      <c r="AG205" s="7">
        <f t="shared" si="985"/>
        <v>251.256</v>
      </c>
      <c r="AH205" s="156">
        <v>1</v>
      </c>
      <c r="AI205" s="4"/>
      <c r="AJ205" s="269">
        <v>234.29</v>
      </c>
      <c r="AK205" s="4">
        <f t="shared" si="1043"/>
        <v>0</v>
      </c>
      <c r="AL205" s="4"/>
      <c r="AM205" s="4">
        <v>194</v>
      </c>
      <c r="AN205" s="6">
        <f t="shared" si="986"/>
        <v>234.29</v>
      </c>
      <c r="AO205" s="154">
        <v>0.19420000000000001</v>
      </c>
      <c r="AP205" s="4">
        <v>149.05000000000001</v>
      </c>
      <c r="AQ205" s="4">
        <v>306.39</v>
      </c>
      <c r="AR205" s="6">
        <f t="shared" si="987"/>
        <v>337.029</v>
      </c>
      <c r="AS205" s="7">
        <f t="shared" si="988"/>
        <v>59.500937999999998</v>
      </c>
      <c r="AT205" s="156">
        <v>15</v>
      </c>
      <c r="AU205" s="4">
        <v>1.62</v>
      </c>
      <c r="AV205" s="4">
        <v>4.71</v>
      </c>
      <c r="AW205" s="4">
        <f t="shared" si="989"/>
        <v>24.3</v>
      </c>
      <c r="AX205" s="6">
        <f t="shared" si="990"/>
        <v>70.650000000000006</v>
      </c>
      <c r="AY205" s="165">
        <v>65</v>
      </c>
      <c r="AZ205" s="4">
        <v>1.1200000000000001</v>
      </c>
      <c r="BA205" s="4">
        <v>68.900000000000006</v>
      </c>
      <c r="BB205" s="4">
        <v>84.8</v>
      </c>
      <c r="BC205" s="4">
        <v>96.8</v>
      </c>
      <c r="BD205" s="4">
        <v>156.1</v>
      </c>
      <c r="BE205" s="4">
        <f>2.09*115/100</f>
        <v>2.4034999999999997</v>
      </c>
      <c r="BF205" s="4">
        <f t="shared" si="991"/>
        <v>72.800000000000011</v>
      </c>
      <c r="BG205" s="6">
        <f t="shared" si="992"/>
        <v>2.64385</v>
      </c>
      <c r="BH205" s="7">
        <f t="shared" si="993"/>
        <v>156.22749999999999</v>
      </c>
      <c r="BI205" s="27"/>
      <c r="BJ205" s="28"/>
      <c r="BK205" s="29"/>
      <c r="BL205" s="30"/>
      <c r="BM205" s="31"/>
      <c r="BN205" s="28"/>
      <c r="BO205" s="29"/>
      <c r="BP205" s="30"/>
      <c r="BQ205" s="31"/>
      <c r="BR205" s="28"/>
      <c r="BS205" s="29"/>
      <c r="BT205" s="30"/>
      <c r="BU205" s="31"/>
      <c r="BV205" s="28"/>
      <c r="BW205" s="29"/>
      <c r="BX205" s="30"/>
      <c r="BY205" s="31"/>
      <c r="BZ205" s="28"/>
      <c r="CA205" s="29"/>
      <c r="CB205" s="30"/>
      <c r="CD205" s="33">
        <f t="shared" si="994"/>
        <v>297.50468999999998</v>
      </c>
      <c r="CE205" s="17">
        <f t="shared" si="995"/>
        <v>238.00375199999999</v>
      </c>
      <c r="CF205" s="17">
        <f t="shared" si="996"/>
        <v>178.502814</v>
      </c>
      <c r="CG205" s="17">
        <f t="shared" si="997"/>
        <v>119.001876</v>
      </c>
      <c r="CH205" s="17">
        <f t="shared" si="998"/>
        <v>59.500937999999998</v>
      </c>
      <c r="CJ205" s="17">
        <f t="shared" si="999"/>
        <v>3.3056076666666665</v>
      </c>
      <c r="CK205" s="17">
        <f t="shared" si="1000"/>
        <v>3.1316283157894738</v>
      </c>
      <c r="CL205" s="17">
        <f t="shared" si="1001"/>
        <v>2.9750468999999997</v>
      </c>
      <c r="CM205" s="17">
        <f t="shared" si="1002"/>
        <v>2.8333779999999997</v>
      </c>
      <c r="CN205" s="17">
        <f t="shared" si="1003"/>
        <v>1.8030587272727272</v>
      </c>
      <c r="CO205" s="17" t="e">
        <f>#REF!+AG205+AX205+AN205+BH205+#REF!+DP205</f>
        <v>#REF!</v>
      </c>
      <c r="CP205" s="17" t="e">
        <f>CO205*1.257</f>
        <v>#REF!</v>
      </c>
      <c r="CQ205" s="17">
        <f t="shared" si="1004"/>
        <v>845.57443799999999</v>
      </c>
      <c r="CR205" s="17">
        <f t="shared" si="1005"/>
        <v>854.94808799999998</v>
      </c>
      <c r="CS205" s="17">
        <f t="shared" si="1006"/>
        <v>893.16373799999997</v>
      </c>
      <c r="CT205" s="17">
        <f t="shared" si="1007"/>
        <v>922.00573799999995</v>
      </c>
      <c r="CU205" s="17">
        <f t="shared" si="1008"/>
        <v>1064.5332879999999</v>
      </c>
      <c r="CV205" s="17">
        <f t="shared" si="1009"/>
        <v>1261.4719462799999</v>
      </c>
      <c r="CW205" s="17">
        <f t="shared" si="1010"/>
        <v>40.262</v>
      </c>
      <c r="CX205" s="17">
        <f t="shared" si="1011"/>
        <v>22.709807999999999</v>
      </c>
      <c r="CY205" s="33"/>
      <c r="CZ205" s="33"/>
      <c r="DA205" s="17"/>
      <c r="DB205" s="17"/>
      <c r="DC205" s="17"/>
      <c r="DD205" s="15">
        <f t="shared" si="1012"/>
        <v>114.31314895555553</v>
      </c>
      <c r="DE205" s="15">
        <f t="shared" si="1013"/>
        <v>110.73357795789472</v>
      </c>
      <c r="DF205" s="15">
        <f t="shared" si="1014"/>
        <v>107.51196405999998</v>
      </c>
      <c r="DG205" s="15">
        <f t="shared" si="1015"/>
        <v>104.59717053333333</v>
      </c>
      <c r="DH205" s="15">
        <f t="shared" si="1016"/>
        <v>83.398672157575746</v>
      </c>
      <c r="DI205" s="15"/>
      <c r="DJ205" s="15"/>
      <c r="DK205" s="15"/>
      <c r="DL205" s="15"/>
      <c r="DM205" s="15"/>
      <c r="DO205" s="17"/>
      <c r="DP205" s="17"/>
      <c r="DQ205" s="32">
        <v>118.5</v>
      </c>
      <c r="DR205" s="32">
        <f t="shared" si="1017"/>
        <v>0</v>
      </c>
      <c r="DS205" s="32">
        <f t="shared" si="1018"/>
        <v>0</v>
      </c>
      <c r="DT205" s="32">
        <f t="shared" si="1019"/>
        <v>0</v>
      </c>
      <c r="DU205" s="32">
        <f t="shared" si="1020"/>
        <v>0</v>
      </c>
      <c r="DV205" s="32">
        <f t="shared" si="1021"/>
        <v>0</v>
      </c>
      <c r="DW205" s="32">
        <v>94</v>
      </c>
      <c r="DX205" s="32">
        <f t="shared" si="1022"/>
        <v>10745.43600182222</v>
      </c>
      <c r="DY205" s="32">
        <f t="shared" si="1023"/>
        <v>10408.956328042104</v>
      </c>
      <c r="DZ205" s="32">
        <f t="shared" si="1024"/>
        <v>10106.124621639998</v>
      </c>
      <c r="EA205" s="32">
        <f t="shared" si="1025"/>
        <v>9832.134030133333</v>
      </c>
      <c r="EB205" s="32">
        <f t="shared" si="1026"/>
        <v>7839.4751828121198</v>
      </c>
      <c r="ED205" s="15">
        <f t="shared" si="1027"/>
        <v>2057.6366811999997</v>
      </c>
      <c r="EE205" s="15">
        <f t="shared" si="1028"/>
        <v>2103.9379811999997</v>
      </c>
      <c r="EF205" s="15">
        <f t="shared" si="1029"/>
        <v>2150.2392811999998</v>
      </c>
      <c r="EG205" s="15">
        <f t="shared" si="1030"/>
        <v>2196.5405811999999</v>
      </c>
      <c r="EH205" s="15">
        <f t="shared" si="1031"/>
        <v>2752.1561811999995</v>
      </c>
      <c r="EI205" s="34"/>
      <c r="EJ205" s="35">
        <f t="shared" si="1032"/>
        <v>7954.0500446666656</v>
      </c>
      <c r="EK205" s="35">
        <f t="shared" si="1033"/>
        <v>6167.1548826666667</v>
      </c>
      <c r="EL205" s="35"/>
      <c r="EM205" s="35"/>
      <c r="EN205" s="15">
        <f t="shared" si="1034"/>
        <v>87.238357666666673</v>
      </c>
      <c r="EO205" s="15">
        <f t="shared" si="1044"/>
        <v>96.290067789473682</v>
      </c>
      <c r="EP205" s="15">
        <f t="shared" si="1045"/>
        <v>93.48866439999999</v>
      </c>
      <c r="EQ205" s="15">
        <f t="shared" si="1046"/>
        <v>84.617553666666652</v>
      </c>
      <c r="ER205" s="15">
        <f t="shared" si="1035"/>
        <v>65.608030666666664</v>
      </c>
      <c r="ES205" s="15"/>
      <c r="ET205" s="15">
        <f t="shared" si="1047"/>
        <v>1570.290438</v>
      </c>
      <c r="EU205" s="15">
        <f t="shared" si="1048"/>
        <v>1829.5112879999999</v>
      </c>
      <c r="EV205" s="15">
        <f t="shared" si="1049"/>
        <v>1869.7732879999999</v>
      </c>
      <c r="EW205" s="15">
        <f t="shared" si="1036"/>
        <v>2030.8212879999996</v>
      </c>
      <c r="EX205" s="15">
        <f t="shared" si="1037"/>
        <v>2755.537288</v>
      </c>
      <c r="EY205" s="17">
        <f t="shared" si="1038"/>
        <v>1570.290438</v>
      </c>
      <c r="EZ205" s="17">
        <f t="shared" si="1039"/>
        <v>1619.9260880000002</v>
      </c>
      <c r="FA205" s="17">
        <f t="shared" si="1040"/>
        <v>1698.403738</v>
      </c>
      <c r="FB205" s="17">
        <f t="shared" si="1041"/>
        <v>1888.2937379999998</v>
      </c>
      <c r="FC205" s="17">
        <f t="shared" si="1042"/>
        <v>2755.5372879999995</v>
      </c>
      <c r="FE205" s="17"/>
      <c r="FF205" s="17"/>
      <c r="FG205" s="17"/>
      <c r="FH205" s="17"/>
      <c r="FI205" s="17"/>
    </row>
    <row r="206" spans="1:165" ht="13.5" thickBot="1">
      <c r="A206" s="48">
        <v>5</v>
      </c>
      <c r="B206" s="19" t="s">
        <v>202</v>
      </c>
      <c r="C206" s="23">
        <v>18</v>
      </c>
      <c r="D206" s="24">
        <v>19</v>
      </c>
      <c r="E206" s="24">
        <v>20</v>
      </c>
      <c r="F206" s="24">
        <v>21</v>
      </c>
      <c r="G206" s="25">
        <v>33</v>
      </c>
      <c r="H206" s="26">
        <v>9.2799999999999994</v>
      </c>
      <c r="I206" s="26">
        <f t="shared" si="970"/>
        <v>10.208</v>
      </c>
      <c r="J206" s="4">
        <f t="shared" si="971"/>
        <v>183.744</v>
      </c>
      <c r="K206" s="4">
        <f t="shared" si="972"/>
        <v>193.952</v>
      </c>
      <c r="L206" s="4">
        <f t="shared" si="973"/>
        <v>204.16</v>
      </c>
      <c r="M206" s="4">
        <f t="shared" si="974"/>
        <v>214.36799999999999</v>
      </c>
      <c r="N206" s="6">
        <f t="shared" si="975"/>
        <v>336.86400000000003</v>
      </c>
      <c r="O206" s="154">
        <v>1.32E-2</v>
      </c>
      <c r="P206" s="4">
        <v>1720.44</v>
      </c>
      <c r="Q206" s="4">
        <f t="shared" si="976"/>
        <v>1961.3016</v>
      </c>
      <c r="R206" s="4">
        <f t="shared" si="977"/>
        <v>408.776544</v>
      </c>
      <c r="S206" s="4">
        <f t="shared" si="978"/>
        <v>431.48635199999995</v>
      </c>
      <c r="T206" s="4">
        <f t="shared" si="979"/>
        <v>454.19615999999996</v>
      </c>
      <c r="U206" s="4">
        <f t="shared" si="980"/>
        <v>476.90596799999997</v>
      </c>
      <c r="V206" s="7">
        <f t="shared" si="981"/>
        <v>749.42366399999992</v>
      </c>
      <c r="W206" s="156">
        <v>8.1999999999999993</v>
      </c>
      <c r="X206" s="4">
        <v>4.91</v>
      </c>
      <c r="Y206" s="4">
        <f t="shared" si="982"/>
        <v>40.262</v>
      </c>
      <c r="Z206" s="156">
        <v>15</v>
      </c>
      <c r="AA206" s="4">
        <v>4.91</v>
      </c>
      <c r="AB206" s="157">
        <f t="shared" si="983"/>
        <v>73.650000000000006</v>
      </c>
      <c r="AC206" s="12">
        <v>7.3</v>
      </c>
      <c r="AD206" s="4">
        <v>44.08</v>
      </c>
      <c r="AE206" s="4" t="e">
        <f>#REF!*AC206</f>
        <v>#REF!</v>
      </c>
      <c r="AF206" s="6">
        <f t="shared" si="984"/>
        <v>50.691999999999993</v>
      </c>
      <c r="AG206" s="7">
        <f t="shared" si="985"/>
        <v>321.78399999999999</v>
      </c>
      <c r="AH206" s="156">
        <v>2.4</v>
      </c>
      <c r="AI206" s="4">
        <v>10.23</v>
      </c>
      <c r="AJ206" s="269">
        <v>156.19</v>
      </c>
      <c r="AK206" s="4">
        <f t="shared" si="1043"/>
        <v>24.552</v>
      </c>
      <c r="AL206" s="4"/>
      <c r="AM206" s="4">
        <v>227.06</v>
      </c>
      <c r="AN206" s="6">
        <f t="shared" si="986"/>
        <v>374.85599999999999</v>
      </c>
      <c r="AO206" s="154">
        <v>0.183</v>
      </c>
      <c r="AP206" s="4">
        <v>149.05000000000001</v>
      </c>
      <c r="AQ206" s="4">
        <v>316.94</v>
      </c>
      <c r="AR206" s="6">
        <f t="shared" si="987"/>
        <v>348.63400000000001</v>
      </c>
      <c r="AS206" s="7">
        <f t="shared" si="988"/>
        <v>58.000019999999999</v>
      </c>
      <c r="AT206" s="156">
        <v>15</v>
      </c>
      <c r="AU206" s="4">
        <v>1.62</v>
      </c>
      <c r="AV206" s="4">
        <v>4.71</v>
      </c>
      <c r="AW206" s="4">
        <f t="shared" si="989"/>
        <v>24.3</v>
      </c>
      <c r="AX206" s="6">
        <f t="shared" si="990"/>
        <v>70.650000000000006</v>
      </c>
      <c r="AY206" s="165">
        <v>65</v>
      </c>
      <c r="AZ206" s="4">
        <v>1.1200000000000001</v>
      </c>
      <c r="BA206" s="4">
        <v>68.900000000000006</v>
      </c>
      <c r="BB206" s="4">
        <v>84.8</v>
      </c>
      <c r="BC206" s="4">
        <v>96.8</v>
      </c>
      <c r="BD206" s="4">
        <v>156.1</v>
      </c>
      <c r="BE206" s="4">
        <f>2.09*115/100</f>
        <v>2.4034999999999997</v>
      </c>
      <c r="BF206" s="4">
        <f t="shared" si="991"/>
        <v>72.800000000000011</v>
      </c>
      <c r="BG206" s="6">
        <f t="shared" si="992"/>
        <v>2.64385</v>
      </c>
      <c r="BH206" s="7">
        <f t="shared" si="993"/>
        <v>156.22749999999999</v>
      </c>
      <c r="BI206" s="27"/>
      <c r="BJ206" s="28"/>
      <c r="BK206" s="29"/>
      <c r="BL206" s="30"/>
      <c r="BM206" s="31"/>
      <c r="BN206" s="28"/>
      <c r="BO206" s="29"/>
      <c r="BP206" s="30"/>
      <c r="BQ206" s="31"/>
      <c r="BR206" s="28"/>
      <c r="BS206" s="29"/>
      <c r="BT206" s="30"/>
      <c r="BU206" s="31"/>
      <c r="BV206" s="28"/>
      <c r="BW206" s="29"/>
      <c r="BX206" s="30"/>
      <c r="BY206" s="31"/>
      <c r="BZ206" s="28"/>
      <c r="CA206" s="29"/>
      <c r="CB206" s="30"/>
      <c r="CD206" s="33">
        <f t="shared" si="994"/>
        <v>290.00009999999997</v>
      </c>
      <c r="CE206" s="17">
        <f t="shared" si="995"/>
        <v>232.00008</v>
      </c>
      <c r="CF206" s="17">
        <f t="shared" si="996"/>
        <v>174.00005999999999</v>
      </c>
      <c r="CG206" s="17">
        <f t="shared" si="997"/>
        <v>116.00004</v>
      </c>
      <c r="CH206" s="17">
        <f t="shared" si="998"/>
        <v>58.000019999999999</v>
      </c>
      <c r="CJ206" s="17">
        <f t="shared" si="999"/>
        <v>3.222223333333333</v>
      </c>
      <c r="CK206" s="17">
        <f t="shared" si="1000"/>
        <v>3.0526326315789474</v>
      </c>
      <c r="CL206" s="17">
        <f t="shared" si="1001"/>
        <v>2.9000010000000001</v>
      </c>
      <c r="CM206" s="17">
        <f t="shared" si="1002"/>
        <v>2.7619057142857142</v>
      </c>
      <c r="CN206" s="17">
        <f t="shared" si="1003"/>
        <v>1.7575763636363637</v>
      </c>
      <c r="CO206" s="17" t="e">
        <f>#REF!+AG206+AX206+AN206+BH206+#REF!+DP206</f>
        <v>#REF!</v>
      </c>
      <c r="CP206" s="17" t="e">
        <f>CO206*1.237</f>
        <v>#REF!</v>
      </c>
      <c r="CQ206" s="17">
        <f t="shared" si="1004"/>
        <v>1055.16752</v>
      </c>
      <c r="CR206" s="17">
        <f t="shared" si="1005"/>
        <v>1064.54117</v>
      </c>
      <c r="CS206" s="17">
        <f t="shared" si="1006"/>
        <v>1102.7568199999998</v>
      </c>
      <c r="CT206" s="17">
        <f t="shared" si="1007"/>
        <v>1131.5988199999999</v>
      </c>
      <c r="CU206" s="17">
        <f t="shared" si="1008"/>
        <v>1274.12637</v>
      </c>
      <c r="CV206" s="17">
        <f t="shared" si="1009"/>
        <v>1484.3572210499999</v>
      </c>
      <c r="CW206" s="17">
        <f t="shared" si="1010"/>
        <v>40.262</v>
      </c>
      <c r="CX206" s="17">
        <f t="shared" si="1011"/>
        <v>22.709807999999999</v>
      </c>
      <c r="CY206" s="33"/>
      <c r="CZ206" s="33"/>
      <c r="DA206" s="17"/>
      <c r="DB206" s="17"/>
      <c r="DC206" s="17"/>
      <c r="DD206" s="15">
        <f t="shared" si="1012"/>
        <v>127.70381808333332</v>
      </c>
      <c r="DE206" s="15">
        <f t="shared" si="1013"/>
        <v>123.41947502631577</v>
      </c>
      <c r="DF206" s="15">
        <f t="shared" si="1014"/>
        <v>119.56356627499999</v>
      </c>
      <c r="DG206" s="15">
        <f t="shared" si="1015"/>
        <v>116.07488692857142</v>
      </c>
      <c r="DH206" s="15">
        <f t="shared" si="1016"/>
        <v>90.702673500000003</v>
      </c>
      <c r="DI206" s="15"/>
      <c r="DJ206" s="15"/>
      <c r="DK206" s="15"/>
      <c r="DL206" s="15"/>
      <c r="DM206" s="15"/>
      <c r="DO206" s="17"/>
      <c r="DP206" s="17">
        <v>11.3</v>
      </c>
      <c r="DQ206" s="32">
        <v>116.5</v>
      </c>
      <c r="DR206" s="32">
        <f t="shared" si="1017"/>
        <v>1443.0531443416667</v>
      </c>
      <c r="DS206" s="32">
        <f t="shared" si="1018"/>
        <v>1394.6400677973681</v>
      </c>
      <c r="DT206" s="32">
        <f t="shared" si="1019"/>
        <v>1351.0682989074999</v>
      </c>
      <c r="DU206" s="32">
        <f t="shared" si="1020"/>
        <v>1311.6462222928571</v>
      </c>
      <c r="DV206" s="32">
        <f t="shared" si="1021"/>
        <v>1024.9402105500001</v>
      </c>
      <c r="DW206" s="32">
        <v>263</v>
      </c>
      <c r="DX206" s="32">
        <f t="shared" si="1022"/>
        <v>33586.104155916662</v>
      </c>
      <c r="DY206" s="32">
        <f t="shared" si="1023"/>
        <v>32459.321931921048</v>
      </c>
      <c r="DZ206" s="32">
        <f t="shared" si="1024"/>
        <v>31445.217930324998</v>
      </c>
      <c r="EA206" s="32">
        <f t="shared" si="1025"/>
        <v>30527.695262214282</v>
      </c>
      <c r="EB206" s="32">
        <f t="shared" si="1026"/>
        <v>23854.8031305</v>
      </c>
      <c r="ED206" s="15">
        <f t="shared" si="1027"/>
        <v>2298.6687254999997</v>
      </c>
      <c r="EE206" s="15">
        <f t="shared" si="1028"/>
        <v>2344.9700254999993</v>
      </c>
      <c r="EF206" s="15">
        <f t="shared" si="1029"/>
        <v>2391.2713254999999</v>
      </c>
      <c r="EG206" s="15">
        <f t="shared" si="1030"/>
        <v>2437.5726255</v>
      </c>
      <c r="EH206" s="15">
        <f t="shared" si="1031"/>
        <v>2993.1882255</v>
      </c>
      <c r="EI206" s="34"/>
      <c r="EJ206" s="35">
        <f t="shared" si="1032"/>
        <v>24551.207471249996</v>
      </c>
      <c r="EK206" s="35">
        <f t="shared" si="1033"/>
        <v>18567.363983571431</v>
      </c>
      <c r="EL206" s="35"/>
      <c r="EM206" s="35"/>
      <c r="EN206" s="15">
        <f t="shared" si="1034"/>
        <v>98.882417777777775</v>
      </c>
      <c r="EO206" s="15">
        <f t="shared" si="1044"/>
        <v>107.32128263157894</v>
      </c>
      <c r="EP206" s="15">
        <f t="shared" si="1045"/>
        <v>103.9683185</v>
      </c>
      <c r="EQ206" s="15">
        <f t="shared" si="1046"/>
        <v>93.350598749999989</v>
      </c>
      <c r="ER206" s="15">
        <f t="shared" si="1035"/>
        <v>70.598342142857149</v>
      </c>
      <c r="ES206" s="15"/>
      <c r="ET206" s="15">
        <f t="shared" si="1047"/>
        <v>1779.8835199999999</v>
      </c>
      <c r="EU206" s="15">
        <f t="shared" si="1048"/>
        <v>2039.1043699999998</v>
      </c>
      <c r="EV206" s="15">
        <f t="shared" si="1049"/>
        <v>2079.3663699999997</v>
      </c>
      <c r="EW206" s="15">
        <f t="shared" si="1036"/>
        <v>2240.4143699999995</v>
      </c>
      <c r="EX206" s="15">
        <f t="shared" si="1037"/>
        <v>2965.1303700000003</v>
      </c>
      <c r="EY206" s="17">
        <f t="shared" si="1038"/>
        <v>1779.8835199999999</v>
      </c>
      <c r="EZ206" s="17">
        <f t="shared" si="1039"/>
        <v>1829.51917</v>
      </c>
      <c r="FA206" s="17">
        <f t="shared" si="1040"/>
        <v>1907.9968199999998</v>
      </c>
      <c r="FB206" s="17">
        <f t="shared" si="1041"/>
        <v>2097.8868199999997</v>
      </c>
      <c r="FC206" s="17">
        <f t="shared" si="1042"/>
        <v>2965.1303699999999</v>
      </c>
      <c r="FE206" s="17"/>
      <c r="FF206" s="17"/>
      <c r="FG206" s="17"/>
      <c r="FH206" s="17"/>
      <c r="FI206" s="17"/>
    </row>
    <row r="207" spans="1:165" ht="15" customHeight="1" thickBot="1">
      <c r="A207" s="48">
        <v>6</v>
      </c>
      <c r="B207" s="19" t="s">
        <v>203</v>
      </c>
      <c r="C207" s="23">
        <v>18</v>
      </c>
      <c r="D207" s="24">
        <v>19</v>
      </c>
      <c r="E207" s="24">
        <v>20</v>
      </c>
      <c r="F207" s="24">
        <v>21</v>
      </c>
      <c r="G207" s="25">
        <v>33</v>
      </c>
      <c r="H207" s="26"/>
      <c r="I207" s="26">
        <f t="shared" si="970"/>
        <v>0</v>
      </c>
      <c r="J207" s="4">
        <f t="shared" si="971"/>
        <v>0</v>
      </c>
      <c r="K207" s="4">
        <f t="shared" si="972"/>
        <v>0</v>
      </c>
      <c r="L207" s="4">
        <f t="shared" si="973"/>
        <v>0</v>
      </c>
      <c r="M207" s="4">
        <f t="shared" si="974"/>
        <v>0</v>
      </c>
      <c r="N207" s="6">
        <f t="shared" si="975"/>
        <v>0</v>
      </c>
      <c r="O207" s="12">
        <v>0</v>
      </c>
      <c r="P207" s="4">
        <f>O207*1</f>
        <v>0</v>
      </c>
      <c r="Q207" s="4">
        <f t="shared" si="976"/>
        <v>0</v>
      </c>
      <c r="R207" s="4">
        <f t="shared" si="977"/>
        <v>0</v>
      </c>
      <c r="S207" s="4">
        <f t="shared" si="978"/>
        <v>0</v>
      </c>
      <c r="T207" s="4">
        <f t="shared" si="979"/>
        <v>0</v>
      </c>
      <c r="U207" s="4">
        <f t="shared" si="980"/>
        <v>0</v>
      </c>
      <c r="V207" s="7">
        <f t="shared" si="981"/>
        <v>0</v>
      </c>
      <c r="W207" s="156">
        <v>8.1999999999999993</v>
      </c>
      <c r="X207" s="4">
        <v>4.91</v>
      </c>
      <c r="Y207" s="4">
        <f t="shared" si="982"/>
        <v>40.262</v>
      </c>
      <c r="Z207" s="156">
        <v>15</v>
      </c>
      <c r="AA207" s="4">
        <v>4.91</v>
      </c>
      <c r="AB207" s="157">
        <f t="shared" si="983"/>
        <v>73.650000000000006</v>
      </c>
      <c r="AC207" s="12">
        <v>7.3</v>
      </c>
      <c r="AD207" s="4">
        <v>44.08</v>
      </c>
      <c r="AE207" s="4" t="e">
        <f>#REF!*AC207</f>
        <v>#REF!</v>
      </c>
      <c r="AF207" s="6">
        <f t="shared" si="984"/>
        <v>50.691999999999993</v>
      </c>
      <c r="AG207" s="7">
        <f t="shared" si="985"/>
        <v>321.78399999999999</v>
      </c>
      <c r="AH207" s="156"/>
      <c r="AI207" s="4">
        <v>0</v>
      </c>
      <c r="AJ207" s="269"/>
      <c r="AK207" s="4">
        <f t="shared" si="1043"/>
        <v>0</v>
      </c>
      <c r="AL207" s="4"/>
      <c r="AM207" s="4">
        <v>141.94</v>
      </c>
      <c r="AN207" s="6">
        <f t="shared" si="986"/>
        <v>0</v>
      </c>
      <c r="AO207" s="154">
        <v>0.183</v>
      </c>
      <c r="AP207" s="4">
        <v>149.05000000000001</v>
      </c>
      <c r="AQ207" s="4">
        <v>226.23</v>
      </c>
      <c r="AR207" s="6">
        <f t="shared" si="987"/>
        <v>248.85300000000001</v>
      </c>
      <c r="AS207" s="7">
        <f t="shared" si="988"/>
        <v>41.400089999999999</v>
      </c>
      <c r="AT207" s="156">
        <v>15</v>
      </c>
      <c r="AU207" s="4">
        <v>1.62</v>
      </c>
      <c r="AV207" s="4">
        <v>4.71</v>
      </c>
      <c r="AW207" s="4">
        <f t="shared" si="989"/>
        <v>24.3</v>
      </c>
      <c r="AX207" s="6">
        <f t="shared" si="990"/>
        <v>70.650000000000006</v>
      </c>
      <c r="AY207" s="165">
        <v>65</v>
      </c>
      <c r="AZ207" s="4">
        <v>1.1200000000000001</v>
      </c>
      <c r="BA207" s="4">
        <v>68.900000000000006</v>
      </c>
      <c r="BB207" s="4">
        <v>84.8</v>
      </c>
      <c r="BC207" s="4">
        <v>96.8</v>
      </c>
      <c r="BD207" s="4">
        <v>156.1</v>
      </c>
      <c r="BE207" s="4">
        <f>2.09*115/100</f>
        <v>2.4034999999999997</v>
      </c>
      <c r="BF207" s="4">
        <f t="shared" si="991"/>
        <v>72.800000000000011</v>
      </c>
      <c r="BG207" s="6">
        <f t="shared" si="992"/>
        <v>2.64385</v>
      </c>
      <c r="BH207" s="7">
        <f t="shared" si="993"/>
        <v>156.22749999999999</v>
      </c>
      <c r="BI207" s="27"/>
      <c r="BJ207" s="28"/>
      <c r="BK207" s="29"/>
      <c r="BL207" s="30"/>
      <c r="BM207" s="31"/>
      <c r="BN207" s="28"/>
      <c r="BO207" s="29"/>
      <c r="BP207" s="30"/>
      <c r="BQ207" s="31"/>
      <c r="BR207" s="28"/>
      <c r="BS207" s="29"/>
      <c r="BT207" s="30"/>
      <c r="BU207" s="31"/>
      <c r="BV207" s="28"/>
      <c r="BW207" s="29"/>
      <c r="BX207" s="30"/>
      <c r="BY207" s="31"/>
      <c r="BZ207" s="28"/>
      <c r="CA207" s="29"/>
      <c r="CB207" s="30"/>
      <c r="CD207" s="33">
        <f t="shared" si="994"/>
        <v>207.00045</v>
      </c>
      <c r="CE207" s="17">
        <f t="shared" si="995"/>
        <v>165.60035999999999</v>
      </c>
      <c r="CF207" s="17">
        <f t="shared" si="996"/>
        <v>124.20026999999999</v>
      </c>
      <c r="CG207" s="17">
        <f t="shared" si="997"/>
        <v>82.800179999999997</v>
      </c>
      <c r="CH207" s="17">
        <f t="shared" si="998"/>
        <v>41.400089999999999</v>
      </c>
      <c r="CJ207" s="17">
        <f t="shared" si="999"/>
        <v>2.3000050000000001</v>
      </c>
      <c r="CK207" s="17">
        <f t="shared" si="1000"/>
        <v>2.178952105263158</v>
      </c>
      <c r="CL207" s="17">
        <f t="shared" si="1001"/>
        <v>2.0700045</v>
      </c>
      <c r="CM207" s="17">
        <f t="shared" si="1002"/>
        <v>1.971432857142857</v>
      </c>
      <c r="CN207" s="17">
        <f t="shared" si="1003"/>
        <v>1.2545481818181818</v>
      </c>
      <c r="CO207" s="17" t="e">
        <f>#REF!+AG207+AX207+AN207+BH207+#REF!+DP207</f>
        <v>#REF!</v>
      </c>
      <c r="CP207" s="17" t="e">
        <f>CO207*1.258</f>
        <v>#REF!</v>
      </c>
      <c r="CQ207" s="17">
        <f t="shared" si="1004"/>
        <v>663.71158999999989</v>
      </c>
      <c r="CR207" s="17">
        <f t="shared" si="1005"/>
        <v>673.08523999999989</v>
      </c>
      <c r="CS207" s="17">
        <f t="shared" si="1006"/>
        <v>711.30088999999987</v>
      </c>
      <c r="CT207" s="17">
        <f t="shared" si="1007"/>
        <v>740.14288999999985</v>
      </c>
      <c r="CU207" s="17">
        <f t="shared" si="1008"/>
        <v>882.67043999999987</v>
      </c>
      <c r="CV207" s="17">
        <f t="shared" si="1009"/>
        <v>1049.49515316</v>
      </c>
      <c r="CW207" s="17">
        <f t="shared" si="1010"/>
        <v>40.262</v>
      </c>
      <c r="CX207" s="17">
        <f t="shared" si="1011"/>
        <v>0</v>
      </c>
      <c r="CY207" s="33"/>
      <c r="CZ207" s="33"/>
      <c r="DA207" s="17"/>
      <c r="DB207" s="17"/>
      <c r="DC207" s="17"/>
      <c r="DD207" s="15">
        <f t="shared" si="1012"/>
        <v>102.69413366666666</v>
      </c>
      <c r="DE207" s="15">
        <f t="shared" si="1013"/>
        <v>99.726089789473662</v>
      </c>
      <c r="DF207" s="15">
        <f t="shared" si="1014"/>
        <v>97.054850299999998</v>
      </c>
      <c r="DG207" s="15">
        <f t="shared" si="1015"/>
        <v>94.638014571428556</v>
      </c>
      <c r="DH207" s="15">
        <f t="shared" si="1016"/>
        <v>77.061027454545439</v>
      </c>
      <c r="DI207" s="15"/>
      <c r="DJ207" s="15"/>
      <c r="DK207" s="15"/>
      <c r="DL207" s="15"/>
      <c r="DM207" s="15"/>
      <c r="DO207" s="17"/>
      <c r="DP207" s="17">
        <v>3.1</v>
      </c>
      <c r="DQ207" s="32">
        <v>118.9</v>
      </c>
      <c r="DR207" s="32">
        <f t="shared" si="1017"/>
        <v>318.35181436666664</v>
      </c>
      <c r="DS207" s="32">
        <f t="shared" si="1018"/>
        <v>309.15087834736835</v>
      </c>
      <c r="DT207" s="32">
        <f t="shared" si="1019"/>
        <v>300.87003593000003</v>
      </c>
      <c r="DU207" s="32">
        <f t="shared" si="1020"/>
        <v>293.37784517142853</v>
      </c>
      <c r="DV207" s="32">
        <f t="shared" si="1021"/>
        <v>238.88918510909087</v>
      </c>
      <c r="DW207" s="32">
        <v>38</v>
      </c>
      <c r="DX207" s="32">
        <f t="shared" si="1022"/>
        <v>3902.3770793333329</v>
      </c>
      <c r="DY207" s="32">
        <f t="shared" si="1023"/>
        <v>3789.5914119999993</v>
      </c>
      <c r="DZ207" s="32">
        <f t="shared" si="1024"/>
        <v>3688.0843113999999</v>
      </c>
      <c r="EA207" s="32">
        <f t="shared" si="1025"/>
        <v>3596.2445537142853</v>
      </c>
      <c r="EB207" s="32">
        <f t="shared" si="1026"/>
        <v>2928.3190432727265</v>
      </c>
      <c r="ED207" s="15">
        <f t="shared" si="1027"/>
        <v>1848.4944059999998</v>
      </c>
      <c r="EE207" s="15">
        <f t="shared" si="1028"/>
        <v>1894.7957059999997</v>
      </c>
      <c r="EF207" s="15">
        <f t="shared" si="1029"/>
        <v>1941.097006</v>
      </c>
      <c r="EG207" s="15">
        <f t="shared" si="1030"/>
        <v>1987.3983059999996</v>
      </c>
      <c r="EH207" s="15">
        <f t="shared" si="1031"/>
        <v>2543.0139059999997</v>
      </c>
      <c r="EI207" s="34"/>
      <c r="EJ207" s="35">
        <f t="shared" si="1032"/>
        <v>2927.5175299999996</v>
      </c>
      <c r="EK207" s="35">
        <f t="shared" si="1033"/>
        <v>2328.5625885714285</v>
      </c>
      <c r="EL207" s="35"/>
      <c r="EM207" s="35"/>
      <c r="EN207" s="15">
        <f t="shared" si="1034"/>
        <v>77.134866111111108</v>
      </c>
      <c r="EO207" s="15">
        <f t="shared" si="1044"/>
        <v>86.718338947368409</v>
      </c>
      <c r="EP207" s="15">
        <f t="shared" si="1045"/>
        <v>84.395522</v>
      </c>
      <c r="EQ207" s="15">
        <f t="shared" si="1046"/>
        <v>77.039934999999986</v>
      </c>
      <c r="ER207" s="15">
        <f t="shared" si="1035"/>
        <v>61.277962857142853</v>
      </c>
      <c r="ES207" s="15"/>
      <c r="ET207" s="15">
        <f t="shared" si="1047"/>
        <v>1388.42759</v>
      </c>
      <c r="EU207" s="15">
        <f t="shared" si="1048"/>
        <v>1647.6484399999997</v>
      </c>
      <c r="EV207" s="15">
        <f t="shared" si="1049"/>
        <v>1687.9104400000001</v>
      </c>
      <c r="EW207" s="15">
        <f t="shared" si="1036"/>
        <v>1848.9584399999997</v>
      </c>
      <c r="EX207" s="15">
        <f t="shared" si="1037"/>
        <v>2573.6744399999998</v>
      </c>
      <c r="EY207" s="17">
        <f t="shared" si="1038"/>
        <v>1388.42759</v>
      </c>
      <c r="EZ207" s="17">
        <f t="shared" si="1039"/>
        <v>1438.06324</v>
      </c>
      <c r="FA207" s="17">
        <f t="shared" si="1040"/>
        <v>1516.5408899999998</v>
      </c>
      <c r="FB207" s="17">
        <f t="shared" si="1041"/>
        <v>1706.4308899999999</v>
      </c>
      <c r="FC207" s="17">
        <f t="shared" si="1042"/>
        <v>2573.6744399999998</v>
      </c>
      <c r="FE207" s="17"/>
      <c r="FF207" s="17"/>
      <c r="FG207" s="17"/>
      <c r="FH207" s="17"/>
      <c r="FI207" s="17"/>
    </row>
    <row r="208" spans="1:165" ht="13.5" thickBot="1">
      <c r="A208" s="48">
        <v>7</v>
      </c>
      <c r="B208" s="19" t="s">
        <v>204</v>
      </c>
      <c r="C208" s="23">
        <v>18</v>
      </c>
      <c r="D208" s="24">
        <v>19</v>
      </c>
      <c r="E208" s="24">
        <v>20</v>
      </c>
      <c r="F208" s="24">
        <v>21</v>
      </c>
      <c r="G208" s="25">
        <v>33</v>
      </c>
      <c r="H208" s="26">
        <v>10.63</v>
      </c>
      <c r="I208" s="26">
        <f t="shared" si="970"/>
        <v>11.693000000000001</v>
      </c>
      <c r="J208" s="4">
        <f t="shared" si="971"/>
        <v>210.47400000000002</v>
      </c>
      <c r="K208" s="4">
        <f t="shared" si="972"/>
        <v>222.16700000000003</v>
      </c>
      <c r="L208" s="4">
        <f t="shared" si="973"/>
        <v>233.86</v>
      </c>
      <c r="M208" s="4">
        <f t="shared" si="974"/>
        <v>245.55300000000003</v>
      </c>
      <c r="N208" s="6">
        <f t="shared" si="975"/>
        <v>385.86900000000003</v>
      </c>
      <c r="O208" s="154">
        <v>1.32E-2</v>
      </c>
      <c r="P208" s="4">
        <v>1720.44</v>
      </c>
      <c r="Q208" s="4">
        <f t="shared" si="976"/>
        <v>1961.3016</v>
      </c>
      <c r="R208" s="4">
        <f t="shared" si="977"/>
        <v>408.776544</v>
      </c>
      <c r="S208" s="4">
        <f t="shared" si="978"/>
        <v>431.48635199999995</v>
      </c>
      <c r="T208" s="4">
        <f t="shared" si="979"/>
        <v>454.19615999999996</v>
      </c>
      <c r="U208" s="4">
        <f t="shared" si="980"/>
        <v>476.90596799999997</v>
      </c>
      <c r="V208" s="7">
        <f t="shared" si="981"/>
        <v>749.42366399999992</v>
      </c>
      <c r="W208" s="156">
        <v>8.1999999999999993</v>
      </c>
      <c r="X208" s="4">
        <v>4.91</v>
      </c>
      <c r="Y208" s="4">
        <f t="shared" si="982"/>
        <v>40.262</v>
      </c>
      <c r="Z208" s="156">
        <v>15</v>
      </c>
      <c r="AA208" s="4">
        <v>4.91</v>
      </c>
      <c r="AB208" s="157">
        <f t="shared" si="983"/>
        <v>73.650000000000006</v>
      </c>
      <c r="AC208" s="12">
        <v>7.3</v>
      </c>
      <c r="AD208" s="4">
        <v>44.08</v>
      </c>
      <c r="AE208" s="4" t="e">
        <f>#REF!*AC208</f>
        <v>#REF!</v>
      </c>
      <c r="AF208" s="6">
        <f t="shared" si="984"/>
        <v>50.691999999999993</v>
      </c>
      <c r="AG208" s="7">
        <f t="shared" si="985"/>
        <v>321.78399999999999</v>
      </c>
      <c r="AH208" s="156">
        <v>2.4</v>
      </c>
      <c r="AI208" s="4">
        <v>10.23</v>
      </c>
      <c r="AJ208" s="269">
        <v>149.24</v>
      </c>
      <c r="AK208" s="4">
        <f t="shared" si="1043"/>
        <v>24.552</v>
      </c>
      <c r="AL208" s="4"/>
      <c r="AM208" s="4">
        <v>188.99</v>
      </c>
      <c r="AN208" s="6">
        <f t="shared" si="986"/>
        <v>358.17599999999999</v>
      </c>
      <c r="AO208" s="154">
        <v>0.19420000000000001</v>
      </c>
      <c r="AP208" s="4">
        <v>149.05000000000001</v>
      </c>
      <c r="AQ208" s="4">
        <v>306.39</v>
      </c>
      <c r="AR208" s="6">
        <f t="shared" si="987"/>
        <v>337.029</v>
      </c>
      <c r="AS208" s="7">
        <f t="shared" si="988"/>
        <v>59.500937999999998</v>
      </c>
      <c r="AT208" s="156">
        <v>15</v>
      </c>
      <c r="AU208" s="4">
        <v>1.62</v>
      </c>
      <c r="AV208" s="4">
        <v>4.71</v>
      </c>
      <c r="AW208" s="4">
        <f t="shared" si="989"/>
        <v>24.3</v>
      </c>
      <c r="AX208" s="6">
        <f t="shared" si="990"/>
        <v>70.650000000000006</v>
      </c>
      <c r="AY208" s="165">
        <v>65</v>
      </c>
      <c r="AZ208" s="4">
        <v>1.6</v>
      </c>
      <c r="BA208" s="4">
        <v>68.900000000000006</v>
      </c>
      <c r="BB208" s="4">
        <v>84.8</v>
      </c>
      <c r="BC208" s="4">
        <v>96.8</v>
      </c>
      <c r="BD208" s="4">
        <v>121</v>
      </c>
      <c r="BE208" s="4">
        <v>3.43</v>
      </c>
      <c r="BF208" s="4">
        <f t="shared" si="991"/>
        <v>104</v>
      </c>
      <c r="BG208" s="6">
        <f t="shared" si="992"/>
        <v>3.7730000000000006</v>
      </c>
      <c r="BH208" s="7">
        <f t="shared" si="993"/>
        <v>222.95000000000002</v>
      </c>
      <c r="BI208" s="27"/>
      <c r="BJ208" s="28"/>
      <c r="BK208" s="29"/>
      <c r="BL208" s="30"/>
      <c r="BM208" s="31"/>
      <c r="BN208" s="28"/>
      <c r="BO208" s="29"/>
      <c r="BP208" s="30"/>
      <c r="BQ208" s="31"/>
      <c r="BR208" s="28"/>
      <c r="BS208" s="29"/>
      <c r="BT208" s="30"/>
      <c r="BU208" s="31"/>
      <c r="BV208" s="28"/>
      <c r="BW208" s="29"/>
      <c r="BX208" s="30"/>
      <c r="BY208" s="31"/>
      <c r="BZ208" s="28"/>
      <c r="CA208" s="29"/>
      <c r="CB208" s="30"/>
      <c r="CD208" s="33">
        <f t="shared" si="994"/>
        <v>297.50468999999998</v>
      </c>
      <c r="CE208" s="17">
        <f t="shared" si="995"/>
        <v>238.00375199999999</v>
      </c>
      <c r="CF208" s="17">
        <f t="shared" si="996"/>
        <v>178.502814</v>
      </c>
      <c r="CG208" s="17">
        <f t="shared" si="997"/>
        <v>119.001876</v>
      </c>
      <c r="CH208" s="17">
        <f t="shared" si="998"/>
        <v>59.500937999999998</v>
      </c>
      <c r="CJ208" s="17">
        <f t="shared" si="999"/>
        <v>3.3056076666666665</v>
      </c>
      <c r="CK208" s="17">
        <f t="shared" si="1000"/>
        <v>3.1316283157894738</v>
      </c>
      <c r="CL208" s="17">
        <f t="shared" si="1001"/>
        <v>2.9750468999999997</v>
      </c>
      <c r="CM208" s="17">
        <f t="shared" si="1002"/>
        <v>2.8333779999999997</v>
      </c>
      <c r="CN208" s="17">
        <f t="shared" si="1003"/>
        <v>1.8030587272727272</v>
      </c>
      <c r="CO208" s="17" t="e">
        <f>#REF!+AG208+AX208+AN208+BH208+#REF!+DP208</f>
        <v>#REF!</v>
      </c>
      <c r="CP208" s="17" t="e">
        <f>CO208*1.258</f>
        <v>#REF!</v>
      </c>
      <c r="CQ208" s="17">
        <f t="shared" si="1004"/>
        <v>1106.7109379999999</v>
      </c>
      <c r="CR208" s="17">
        <f t="shared" si="1005"/>
        <v>1120.0879379999999</v>
      </c>
      <c r="CS208" s="17">
        <f t="shared" si="1006"/>
        <v>1174.6249379999999</v>
      </c>
      <c r="CT208" s="17">
        <f t="shared" si="1007"/>
        <v>1215.7849379999998</v>
      </c>
      <c r="CU208" s="17">
        <f t="shared" si="1008"/>
        <v>1298.7909380000001</v>
      </c>
      <c r="CV208" s="17">
        <f t="shared" si="1009"/>
        <v>1487.1156240099999</v>
      </c>
      <c r="CW208" s="17">
        <f t="shared" si="1010"/>
        <v>40.262</v>
      </c>
      <c r="CX208" s="17">
        <f t="shared" si="1011"/>
        <v>22.709807999999999</v>
      </c>
      <c r="CY208" s="33"/>
      <c r="CZ208" s="33"/>
      <c r="DA208" s="17"/>
      <c r="DB208" s="17"/>
      <c r="DC208" s="17"/>
      <c r="DD208" s="15">
        <f t="shared" si="1012"/>
        <v>129.27960992777778</v>
      </c>
      <c r="DE208" s="15">
        <f t="shared" si="1013"/>
        <v>124.91233045789473</v>
      </c>
      <c r="DF208" s="15">
        <f t="shared" si="1014"/>
        <v>120.98177893500001</v>
      </c>
      <c r="DG208" s="15">
        <f t="shared" si="1015"/>
        <v>117.42556565238095</v>
      </c>
      <c r="DH208" s="15">
        <f t="shared" si="1016"/>
        <v>91.562196324242407</v>
      </c>
      <c r="DI208" s="15"/>
      <c r="DJ208" s="15"/>
      <c r="DK208" s="15"/>
      <c r="DL208" s="15"/>
      <c r="DM208" s="15"/>
      <c r="DO208" s="17"/>
      <c r="DP208" s="17">
        <v>83.6</v>
      </c>
      <c r="DQ208" s="32">
        <v>114.5</v>
      </c>
      <c r="DR208" s="32">
        <f t="shared" si="1017"/>
        <v>10807.775389962222</v>
      </c>
      <c r="DS208" s="32">
        <f t="shared" si="1018"/>
        <v>10442.670826279998</v>
      </c>
      <c r="DT208" s="32">
        <f t="shared" si="1019"/>
        <v>10114.076718966</v>
      </c>
      <c r="DU208" s="32">
        <f t="shared" si="1020"/>
        <v>9816.7772885390477</v>
      </c>
      <c r="DV208" s="32">
        <f t="shared" si="1021"/>
        <v>7654.5996127066646</v>
      </c>
      <c r="DW208" s="32">
        <v>2450</v>
      </c>
      <c r="DX208" s="32">
        <f t="shared" si="1022"/>
        <v>316735.0443230556</v>
      </c>
      <c r="DY208" s="32">
        <f t="shared" si="1023"/>
        <v>306035.20962184208</v>
      </c>
      <c r="DZ208" s="32">
        <f t="shared" si="1024"/>
        <v>296405.35839075001</v>
      </c>
      <c r="EA208" s="32">
        <f t="shared" si="1025"/>
        <v>287692.63584833336</v>
      </c>
      <c r="EB208" s="32">
        <f t="shared" si="1026"/>
        <v>224327.3809943939</v>
      </c>
      <c r="ED208" s="15">
        <f t="shared" si="1027"/>
        <v>2327.0329787000001</v>
      </c>
      <c r="EE208" s="15">
        <f t="shared" si="1028"/>
        <v>2373.3342786999997</v>
      </c>
      <c r="EF208" s="15">
        <f t="shared" si="1029"/>
        <v>2419.6355787000002</v>
      </c>
      <c r="EG208" s="15">
        <f t="shared" si="1030"/>
        <v>2465.9368786999999</v>
      </c>
      <c r="EH208" s="15">
        <f t="shared" si="1031"/>
        <v>3021.5524786999995</v>
      </c>
      <c r="EI208" s="34"/>
      <c r="EJ208" s="35">
        <f t="shared" si="1032"/>
        <v>231226.80825416665</v>
      </c>
      <c r="EK208" s="35">
        <f t="shared" si="1033"/>
        <v>174404.70471666669</v>
      </c>
      <c r="EL208" s="35"/>
      <c r="EM208" s="35"/>
      <c r="EN208" s="15">
        <f t="shared" si="1034"/>
        <v>101.74594099999999</v>
      </c>
      <c r="EO208" s="15">
        <f t="shared" si="1044"/>
        <v>108.61941778947369</v>
      </c>
      <c r="EP208" s="15">
        <f t="shared" si="1045"/>
        <v>105.20154690000001</v>
      </c>
      <c r="EQ208" s="15">
        <f t="shared" si="1046"/>
        <v>94.378289083333328</v>
      </c>
      <c r="ER208" s="15">
        <f t="shared" si="1035"/>
        <v>71.185593761904769</v>
      </c>
      <c r="ES208" s="15"/>
      <c r="ET208" s="15">
        <f t="shared" si="1047"/>
        <v>1831.4269379999998</v>
      </c>
      <c r="EU208" s="15">
        <f t="shared" si="1048"/>
        <v>2063.7689380000002</v>
      </c>
      <c r="EV208" s="15">
        <f t="shared" si="1049"/>
        <v>2104.0309380000003</v>
      </c>
      <c r="EW208" s="15">
        <f t="shared" si="1036"/>
        <v>2265.0789379999997</v>
      </c>
      <c r="EX208" s="15">
        <f t="shared" si="1037"/>
        <v>2989.7949380000005</v>
      </c>
      <c r="EY208" s="17">
        <f t="shared" si="1038"/>
        <v>1831.4269379999998</v>
      </c>
      <c r="EZ208" s="17">
        <f t="shared" si="1039"/>
        <v>1885.065938</v>
      </c>
      <c r="FA208" s="17">
        <f t="shared" si="1040"/>
        <v>1979.8649379999999</v>
      </c>
      <c r="FB208" s="17">
        <f t="shared" si="1041"/>
        <v>2182.0729379999998</v>
      </c>
      <c r="FC208" s="17">
        <f t="shared" si="1042"/>
        <v>2989.794938</v>
      </c>
      <c r="FE208" s="17"/>
      <c r="FF208" s="17"/>
      <c r="FG208" s="17"/>
      <c r="FH208" s="17"/>
      <c r="FI208" s="17"/>
    </row>
    <row r="209" spans="1:165" ht="13.5" thickBot="1">
      <c r="A209" s="48">
        <v>8</v>
      </c>
      <c r="B209" s="19" t="s">
        <v>205</v>
      </c>
      <c r="C209" s="23">
        <v>18</v>
      </c>
      <c r="D209" s="24">
        <v>19</v>
      </c>
      <c r="E209" s="24">
        <v>20</v>
      </c>
      <c r="F209" s="24">
        <v>21</v>
      </c>
      <c r="G209" s="25">
        <v>33</v>
      </c>
      <c r="H209" s="26"/>
      <c r="I209" s="26">
        <f t="shared" si="970"/>
        <v>0</v>
      </c>
      <c r="J209" s="4">
        <f t="shared" si="971"/>
        <v>0</v>
      </c>
      <c r="K209" s="4">
        <f t="shared" si="972"/>
        <v>0</v>
      </c>
      <c r="L209" s="4">
        <f t="shared" si="973"/>
        <v>0</v>
      </c>
      <c r="M209" s="4">
        <f t="shared" si="974"/>
        <v>0</v>
      </c>
      <c r="N209" s="6">
        <f t="shared" si="975"/>
        <v>0</v>
      </c>
      <c r="O209" s="12">
        <v>0</v>
      </c>
      <c r="P209" s="4">
        <f>O209*1</f>
        <v>0</v>
      </c>
      <c r="Q209" s="4">
        <f t="shared" si="976"/>
        <v>0</v>
      </c>
      <c r="R209" s="4">
        <f t="shared" si="977"/>
        <v>0</v>
      </c>
      <c r="S209" s="4">
        <f t="shared" si="978"/>
        <v>0</v>
      </c>
      <c r="T209" s="4">
        <f t="shared" si="979"/>
        <v>0</v>
      </c>
      <c r="U209" s="4">
        <f t="shared" si="980"/>
        <v>0</v>
      </c>
      <c r="V209" s="7">
        <f t="shared" si="981"/>
        <v>0</v>
      </c>
      <c r="W209" s="156">
        <v>8.1999999999999993</v>
      </c>
      <c r="X209" s="4">
        <v>4.91</v>
      </c>
      <c r="Y209" s="4">
        <f t="shared" si="982"/>
        <v>40.262</v>
      </c>
      <c r="Z209" s="156">
        <v>15</v>
      </c>
      <c r="AA209" s="4">
        <v>4.91</v>
      </c>
      <c r="AB209" s="157">
        <f t="shared" si="983"/>
        <v>73.650000000000006</v>
      </c>
      <c r="AC209" s="12">
        <v>7.3</v>
      </c>
      <c r="AD209" s="4">
        <v>44.08</v>
      </c>
      <c r="AE209" s="4" t="e">
        <f>#REF!*AC209</f>
        <v>#REF!</v>
      </c>
      <c r="AF209" s="6">
        <f t="shared" si="984"/>
        <v>50.691999999999993</v>
      </c>
      <c r="AG209" s="7">
        <f t="shared" si="985"/>
        <v>321.78399999999999</v>
      </c>
      <c r="AH209" s="156"/>
      <c r="AI209" s="4">
        <v>0</v>
      </c>
      <c r="AJ209" s="269"/>
      <c r="AK209" s="4">
        <f t="shared" si="1043"/>
        <v>0</v>
      </c>
      <c r="AL209" s="4"/>
      <c r="AM209" s="4">
        <v>0</v>
      </c>
      <c r="AN209" s="6">
        <f t="shared" si="986"/>
        <v>0</v>
      </c>
      <c r="AO209" s="154">
        <v>0.183</v>
      </c>
      <c r="AP209" s="4">
        <v>0</v>
      </c>
      <c r="AQ209" s="4">
        <v>157.88</v>
      </c>
      <c r="AR209" s="6">
        <f t="shared" si="987"/>
        <v>173.66800000000001</v>
      </c>
      <c r="AS209" s="7">
        <f t="shared" si="988"/>
        <v>28.892039999999998</v>
      </c>
      <c r="AT209" s="156">
        <v>15</v>
      </c>
      <c r="AU209" s="4">
        <v>1.62</v>
      </c>
      <c r="AV209" s="4">
        <v>4.71</v>
      </c>
      <c r="AW209" s="4">
        <f t="shared" si="989"/>
        <v>24.3</v>
      </c>
      <c r="AX209" s="6">
        <f t="shared" si="990"/>
        <v>70.650000000000006</v>
      </c>
      <c r="AY209" s="165">
        <v>65</v>
      </c>
      <c r="AZ209" s="4">
        <v>1.1200000000000001</v>
      </c>
      <c r="BA209" s="4">
        <v>68.900000000000006</v>
      </c>
      <c r="BB209" s="4">
        <v>84.8</v>
      </c>
      <c r="BC209" s="4">
        <v>96.8</v>
      </c>
      <c r="BD209" s="4">
        <v>156.1</v>
      </c>
      <c r="BE209" s="4">
        <f t="shared" ref="BE209:BE216" si="1050">2.09*115/100</f>
        <v>2.4034999999999997</v>
      </c>
      <c r="BF209" s="4">
        <f t="shared" si="991"/>
        <v>72.800000000000011</v>
      </c>
      <c r="BG209" s="6">
        <f t="shared" si="992"/>
        <v>2.64385</v>
      </c>
      <c r="BH209" s="7">
        <f t="shared" si="993"/>
        <v>156.22749999999999</v>
      </c>
      <c r="BI209" s="27"/>
      <c r="BJ209" s="28"/>
      <c r="BK209" s="29"/>
      <c r="BL209" s="30"/>
      <c r="BM209" s="31"/>
      <c r="BN209" s="28"/>
      <c r="BO209" s="29"/>
      <c r="BP209" s="30"/>
      <c r="BQ209" s="31"/>
      <c r="BR209" s="28"/>
      <c r="BS209" s="29"/>
      <c r="BT209" s="30"/>
      <c r="BU209" s="31"/>
      <c r="BV209" s="28"/>
      <c r="BW209" s="29"/>
      <c r="BX209" s="30"/>
      <c r="BY209" s="31"/>
      <c r="BZ209" s="28"/>
      <c r="CA209" s="29"/>
      <c r="CB209" s="30"/>
      <c r="CD209" s="33">
        <f t="shared" si="994"/>
        <v>144.46019999999999</v>
      </c>
      <c r="CE209" s="17">
        <f t="shared" si="995"/>
        <v>115.56815999999999</v>
      </c>
      <c r="CF209" s="17">
        <f t="shared" si="996"/>
        <v>86.676119999999997</v>
      </c>
      <c r="CG209" s="17">
        <f t="shared" si="997"/>
        <v>57.784079999999996</v>
      </c>
      <c r="CH209" s="17">
        <f t="shared" si="998"/>
        <v>28.892039999999998</v>
      </c>
      <c r="CJ209" s="17">
        <f t="shared" si="999"/>
        <v>1.6051133333333332</v>
      </c>
      <c r="CK209" s="17">
        <f t="shared" si="1000"/>
        <v>1.5206336842105261</v>
      </c>
      <c r="CL209" s="17">
        <f t="shared" si="1001"/>
        <v>1.4446019999999999</v>
      </c>
      <c r="CM209" s="17">
        <f t="shared" si="1002"/>
        <v>1.3758114285714285</v>
      </c>
      <c r="CN209" s="17">
        <f t="shared" si="1003"/>
        <v>0.87551636363636354</v>
      </c>
      <c r="CO209" s="17" t="e">
        <f>#REF!+AG209+AX209+AN209+BH209+#REF!+DP209</f>
        <v>#REF!</v>
      </c>
      <c r="CP209" s="17" t="e">
        <f>CO209*1.26</f>
        <v>#REF!</v>
      </c>
      <c r="CQ209" s="17">
        <f t="shared" si="1004"/>
        <v>651.20353999999998</v>
      </c>
      <c r="CR209" s="17">
        <f t="shared" si="1005"/>
        <v>660.57718999999997</v>
      </c>
      <c r="CS209" s="17">
        <f t="shared" si="1006"/>
        <v>698.79283999999996</v>
      </c>
      <c r="CT209" s="17">
        <f t="shared" si="1007"/>
        <v>727.63483999999994</v>
      </c>
      <c r="CU209" s="17">
        <f t="shared" si="1008"/>
        <v>870.16238999999996</v>
      </c>
      <c r="CV209" s="17">
        <f t="shared" si="1009"/>
        <v>1029.4021073699998</v>
      </c>
      <c r="CW209" s="17">
        <f t="shared" si="1010"/>
        <v>40.262</v>
      </c>
      <c r="CX209" s="17">
        <f t="shared" si="1011"/>
        <v>0</v>
      </c>
      <c r="CY209" s="33"/>
      <c r="CZ209" s="33"/>
      <c r="DA209" s="17"/>
      <c r="DB209" s="17"/>
      <c r="DC209" s="17"/>
      <c r="DD209" s="15">
        <f t="shared" si="1012"/>
        <v>101.89500824999999</v>
      </c>
      <c r="DE209" s="15">
        <f t="shared" si="1013"/>
        <v>98.969023605263146</v>
      </c>
      <c r="DF209" s="15">
        <f t="shared" si="1014"/>
        <v>96.335637424999987</v>
      </c>
      <c r="DG209" s="15">
        <f t="shared" si="1015"/>
        <v>93.953049928571417</v>
      </c>
      <c r="DH209" s="15">
        <f t="shared" si="1016"/>
        <v>76.625140863636361</v>
      </c>
      <c r="DI209" s="15"/>
      <c r="DJ209" s="15"/>
      <c r="DK209" s="15"/>
      <c r="DL209" s="15"/>
      <c r="DM209" s="15"/>
      <c r="DO209" s="17"/>
      <c r="DP209" s="17">
        <v>3</v>
      </c>
      <c r="DQ209" s="32">
        <v>118.3</v>
      </c>
      <c r="DR209" s="32">
        <f t="shared" si="1017"/>
        <v>305.68502474999997</v>
      </c>
      <c r="DS209" s="32">
        <f t="shared" si="1018"/>
        <v>296.90707081578944</v>
      </c>
      <c r="DT209" s="32">
        <f t="shared" si="1019"/>
        <v>289.00691227499999</v>
      </c>
      <c r="DU209" s="32">
        <f t="shared" si="1020"/>
        <v>281.85914978571424</v>
      </c>
      <c r="DV209" s="32">
        <f t="shared" si="1021"/>
        <v>229.87542259090907</v>
      </c>
      <c r="DW209" s="32">
        <v>45</v>
      </c>
      <c r="DX209" s="32">
        <f t="shared" si="1022"/>
        <v>4585.2753712499998</v>
      </c>
      <c r="DY209" s="32">
        <f t="shared" si="1023"/>
        <v>4453.6060622368414</v>
      </c>
      <c r="DZ209" s="32">
        <f t="shared" si="1024"/>
        <v>4335.1036841249997</v>
      </c>
      <c r="EA209" s="32">
        <f t="shared" si="1025"/>
        <v>4227.8872467857136</v>
      </c>
      <c r="EB209" s="32">
        <f t="shared" si="1026"/>
        <v>3448.1313388636363</v>
      </c>
      <c r="ED209" s="15">
        <f t="shared" si="1027"/>
        <v>1834.1101484999999</v>
      </c>
      <c r="EE209" s="15">
        <f t="shared" si="1028"/>
        <v>1880.4114484999998</v>
      </c>
      <c r="EF209" s="15">
        <f t="shared" si="1029"/>
        <v>1926.7127484999996</v>
      </c>
      <c r="EG209" s="15">
        <f t="shared" si="1030"/>
        <v>1973.0140484999997</v>
      </c>
      <c r="EH209" s="15">
        <f t="shared" si="1031"/>
        <v>2528.6296484999998</v>
      </c>
      <c r="EI209" s="34"/>
      <c r="EJ209" s="35">
        <f t="shared" si="1032"/>
        <v>3443.3444812500002</v>
      </c>
      <c r="EK209" s="35">
        <f t="shared" si="1033"/>
        <v>2744.1068464285713</v>
      </c>
      <c r="EL209" s="35"/>
      <c r="EM209" s="35"/>
      <c r="EN209" s="15">
        <f t="shared" si="1034"/>
        <v>76.439974444444445</v>
      </c>
      <c r="EO209" s="15">
        <f t="shared" si="1044"/>
        <v>86.060020526315782</v>
      </c>
      <c r="EP209" s="15">
        <f t="shared" si="1045"/>
        <v>83.770119499999993</v>
      </c>
      <c r="EQ209" s="15">
        <f t="shared" si="1046"/>
        <v>76.518766249999999</v>
      </c>
      <c r="ER209" s="15">
        <f t="shared" si="1035"/>
        <v>60.980152142857143</v>
      </c>
      <c r="ES209" s="15"/>
      <c r="ET209" s="15">
        <f t="shared" si="1047"/>
        <v>1375.9195400000001</v>
      </c>
      <c r="EU209" s="15">
        <f t="shared" si="1048"/>
        <v>1635.1403899999998</v>
      </c>
      <c r="EV209" s="15">
        <f t="shared" si="1049"/>
        <v>1675.4023899999997</v>
      </c>
      <c r="EW209" s="15">
        <f t="shared" si="1036"/>
        <v>1836.45039</v>
      </c>
      <c r="EX209" s="15">
        <f t="shared" si="1037"/>
        <v>2561.1663899999999</v>
      </c>
      <c r="EY209" s="17">
        <f t="shared" si="1038"/>
        <v>1375.9195400000001</v>
      </c>
      <c r="EZ209" s="17">
        <f t="shared" si="1039"/>
        <v>1425.55519</v>
      </c>
      <c r="FA209" s="17">
        <f t="shared" si="1040"/>
        <v>1504.0328399999999</v>
      </c>
      <c r="FB209" s="17">
        <f t="shared" si="1041"/>
        <v>1693.92284</v>
      </c>
      <c r="FC209" s="17">
        <f t="shared" si="1042"/>
        <v>2561.1663899999999</v>
      </c>
      <c r="FE209" s="17"/>
      <c r="FF209" s="17"/>
      <c r="FG209" s="17"/>
      <c r="FH209" s="17"/>
      <c r="FI209" s="17"/>
    </row>
    <row r="210" spans="1:165" ht="15" customHeight="1" thickBot="1">
      <c r="A210" s="48">
        <v>9</v>
      </c>
      <c r="B210" s="19" t="s">
        <v>206</v>
      </c>
      <c r="C210" s="23">
        <v>18</v>
      </c>
      <c r="D210" s="24">
        <v>19</v>
      </c>
      <c r="E210" s="24">
        <v>20</v>
      </c>
      <c r="F210" s="24">
        <v>21</v>
      </c>
      <c r="G210" s="25">
        <v>33</v>
      </c>
      <c r="H210" s="26"/>
      <c r="I210" s="26">
        <f t="shared" si="970"/>
        <v>0</v>
      </c>
      <c r="J210" s="4">
        <f t="shared" si="971"/>
        <v>0</v>
      </c>
      <c r="K210" s="4">
        <f t="shared" si="972"/>
        <v>0</v>
      </c>
      <c r="L210" s="4">
        <f t="shared" si="973"/>
        <v>0</v>
      </c>
      <c r="M210" s="4">
        <f t="shared" si="974"/>
        <v>0</v>
      </c>
      <c r="N210" s="6">
        <f t="shared" si="975"/>
        <v>0</v>
      </c>
      <c r="O210" s="154">
        <v>1.32E-2</v>
      </c>
      <c r="P210" s="4">
        <v>1720.44</v>
      </c>
      <c r="Q210" s="4">
        <f t="shared" si="976"/>
        <v>1961.3016</v>
      </c>
      <c r="R210" s="4">
        <f t="shared" si="977"/>
        <v>408.776544</v>
      </c>
      <c r="S210" s="4">
        <f t="shared" si="978"/>
        <v>431.48635199999995</v>
      </c>
      <c r="T210" s="4">
        <f t="shared" si="979"/>
        <v>454.19615999999996</v>
      </c>
      <c r="U210" s="4">
        <f t="shared" si="980"/>
        <v>476.90596799999997</v>
      </c>
      <c r="V210" s="7">
        <f t="shared" si="981"/>
        <v>749.42366399999992</v>
      </c>
      <c r="W210" s="156">
        <v>8.1999999999999993</v>
      </c>
      <c r="X210" s="4">
        <v>4.91</v>
      </c>
      <c r="Y210" s="4">
        <f t="shared" si="982"/>
        <v>40.262</v>
      </c>
      <c r="Z210" s="156">
        <v>15</v>
      </c>
      <c r="AA210" s="4">
        <v>4.91</v>
      </c>
      <c r="AB210" s="157">
        <f t="shared" si="983"/>
        <v>73.650000000000006</v>
      </c>
      <c r="AC210" s="12">
        <v>7.3</v>
      </c>
      <c r="AD210" s="4">
        <v>44.08</v>
      </c>
      <c r="AE210" s="4" t="e">
        <f>#REF!*AC210</f>
        <v>#REF!</v>
      </c>
      <c r="AF210" s="6">
        <f t="shared" si="984"/>
        <v>50.691999999999993</v>
      </c>
      <c r="AG210" s="7">
        <f t="shared" si="985"/>
        <v>321.78399999999999</v>
      </c>
      <c r="AH210" s="156"/>
      <c r="AI210" s="4">
        <v>0</v>
      </c>
      <c r="AJ210" s="269"/>
      <c r="AK210" s="4">
        <f t="shared" si="1043"/>
        <v>0</v>
      </c>
      <c r="AL210" s="4"/>
      <c r="AM210" s="4">
        <v>178.95</v>
      </c>
      <c r="AN210" s="6">
        <f t="shared" si="986"/>
        <v>0</v>
      </c>
      <c r="AO210" s="154">
        <v>0.183</v>
      </c>
      <c r="AP210" s="4">
        <v>0</v>
      </c>
      <c r="AQ210" s="4">
        <v>149.05000000000001</v>
      </c>
      <c r="AR210" s="6">
        <f t="shared" si="987"/>
        <v>163.95500000000001</v>
      </c>
      <c r="AS210" s="7">
        <f t="shared" si="988"/>
        <v>27.276150000000001</v>
      </c>
      <c r="AT210" s="156">
        <v>15</v>
      </c>
      <c r="AU210" s="4">
        <v>1.62</v>
      </c>
      <c r="AV210" s="4">
        <v>4.71</v>
      </c>
      <c r="AW210" s="4">
        <f t="shared" si="989"/>
        <v>24.3</v>
      </c>
      <c r="AX210" s="6">
        <f t="shared" si="990"/>
        <v>70.650000000000006</v>
      </c>
      <c r="AY210" s="165">
        <v>65</v>
      </c>
      <c r="AZ210" s="4">
        <v>1.1200000000000001</v>
      </c>
      <c r="BA210" s="4">
        <v>68.900000000000006</v>
      </c>
      <c r="BB210" s="4">
        <v>84.8</v>
      </c>
      <c r="BC210" s="4">
        <v>96.8</v>
      </c>
      <c r="BD210" s="4">
        <v>156.1</v>
      </c>
      <c r="BE210" s="4">
        <f t="shared" si="1050"/>
        <v>2.4034999999999997</v>
      </c>
      <c r="BF210" s="4">
        <f t="shared" si="991"/>
        <v>72.800000000000011</v>
      </c>
      <c r="BG210" s="6">
        <f t="shared" si="992"/>
        <v>2.64385</v>
      </c>
      <c r="BH210" s="7">
        <f t="shared" si="993"/>
        <v>156.22749999999999</v>
      </c>
      <c r="BI210" s="27"/>
      <c r="BJ210" s="28"/>
      <c r="BK210" s="29"/>
      <c r="BL210" s="30"/>
      <c r="BM210" s="31"/>
      <c r="BN210" s="28"/>
      <c r="BO210" s="29"/>
      <c r="BP210" s="30"/>
      <c r="BQ210" s="31"/>
      <c r="BR210" s="28"/>
      <c r="BS210" s="29"/>
      <c r="BT210" s="30"/>
      <c r="BU210" s="31"/>
      <c r="BV210" s="28"/>
      <c r="BW210" s="29"/>
      <c r="BX210" s="30"/>
      <c r="BY210" s="31"/>
      <c r="BZ210" s="28"/>
      <c r="CA210" s="29"/>
      <c r="CB210" s="30"/>
      <c r="CD210" s="33">
        <f t="shared" si="994"/>
        <v>136.38075000000001</v>
      </c>
      <c r="CE210" s="17">
        <f t="shared" si="995"/>
        <v>109.1046</v>
      </c>
      <c r="CF210" s="17">
        <f t="shared" si="996"/>
        <v>81.828450000000004</v>
      </c>
      <c r="CG210" s="17">
        <f t="shared" si="997"/>
        <v>54.552300000000002</v>
      </c>
      <c r="CH210" s="17">
        <f t="shared" si="998"/>
        <v>27.276150000000001</v>
      </c>
      <c r="CJ210" s="17">
        <f t="shared" si="999"/>
        <v>1.5153416666666668</v>
      </c>
      <c r="CK210" s="17">
        <f t="shared" si="1000"/>
        <v>1.4355868421052633</v>
      </c>
      <c r="CL210" s="17">
        <f t="shared" si="1001"/>
        <v>1.3638075000000001</v>
      </c>
      <c r="CM210" s="17">
        <f t="shared" si="1002"/>
        <v>1.2988642857142858</v>
      </c>
      <c r="CN210" s="17">
        <f t="shared" si="1003"/>
        <v>0.82655000000000001</v>
      </c>
      <c r="CO210" s="17" t="e">
        <f>#REF!+AG210+AX210+AN210+BH210+#REF!+DP210</f>
        <v>#REF!</v>
      </c>
      <c r="CP210" s="17" t="e">
        <f>CO210*1.258</f>
        <v>#REF!</v>
      </c>
      <c r="CQ210" s="17">
        <f t="shared" si="1004"/>
        <v>649.58764999999994</v>
      </c>
      <c r="CR210" s="17">
        <f t="shared" si="1005"/>
        <v>658.96129999999994</v>
      </c>
      <c r="CS210" s="17">
        <f t="shared" si="1006"/>
        <v>697.17694999999992</v>
      </c>
      <c r="CT210" s="17">
        <f t="shared" si="1007"/>
        <v>726.0189499999999</v>
      </c>
      <c r="CU210" s="17">
        <f t="shared" si="1008"/>
        <v>868.54649999999992</v>
      </c>
      <c r="CV210" s="17">
        <f t="shared" si="1009"/>
        <v>1033.5703349999999</v>
      </c>
      <c r="CW210" s="17">
        <f t="shared" si="1010"/>
        <v>40.262</v>
      </c>
      <c r="CX210" s="17">
        <f t="shared" si="1011"/>
        <v>22.709807999999999</v>
      </c>
      <c r="CY210" s="33"/>
      <c r="CZ210" s="33"/>
      <c r="DA210" s="17"/>
      <c r="DB210" s="17"/>
      <c r="DC210" s="17"/>
      <c r="DD210" s="15">
        <f t="shared" si="1012"/>
        <v>101.79177083333332</v>
      </c>
      <c r="DE210" s="15">
        <f t="shared" si="1013"/>
        <v>98.871219736842093</v>
      </c>
      <c r="DF210" s="15">
        <f t="shared" si="1014"/>
        <v>96.242723749999982</v>
      </c>
      <c r="DG210" s="15">
        <f t="shared" si="1015"/>
        <v>93.864560714285702</v>
      </c>
      <c r="DH210" s="15">
        <f t="shared" si="1016"/>
        <v>76.568829545454534</v>
      </c>
      <c r="DI210" s="15"/>
      <c r="DJ210" s="15"/>
      <c r="DK210" s="15"/>
      <c r="DL210" s="15"/>
      <c r="DM210" s="15"/>
      <c r="DO210" s="17"/>
      <c r="DP210" s="17">
        <v>1.5</v>
      </c>
      <c r="DQ210" s="32">
        <v>119</v>
      </c>
      <c r="DR210" s="32">
        <f t="shared" si="1017"/>
        <v>152.68765624999997</v>
      </c>
      <c r="DS210" s="32">
        <f t="shared" si="1018"/>
        <v>148.30682960526315</v>
      </c>
      <c r="DT210" s="32">
        <f t="shared" si="1019"/>
        <v>144.36408562499997</v>
      </c>
      <c r="DU210" s="32">
        <f t="shared" si="1020"/>
        <v>140.79684107142856</v>
      </c>
      <c r="DV210" s="32">
        <f t="shared" si="1021"/>
        <v>114.85324431818179</v>
      </c>
      <c r="DW210" s="32">
        <v>13</v>
      </c>
      <c r="DX210" s="32">
        <f t="shared" si="1022"/>
        <v>1323.2930208333332</v>
      </c>
      <c r="DY210" s="32">
        <f t="shared" si="1023"/>
        <v>1285.3258565789472</v>
      </c>
      <c r="DZ210" s="32">
        <f t="shared" si="1024"/>
        <v>1251.1554087499999</v>
      </c>
      <c r="EA210" s="32">
        <f t="shared" si="1025"/>
        <v>1220.2392892857142</v>
      </c>
      <c r="EB210" s="32">
        <f t="shared" si="1026"/>
        <v>995.39478409090896</v>
      </c>
      <c r="ED210" s="15">
        <f t="shared" si="1027"/>
        <v>1832.2518749999997</v>
      </c>
      <c r="EE210" s="15">
        <f t="shared" si="1028"/>
        <v>1878.5531749999998</v>
      </c>
      <c r="EF210" s="15">
        <f t="shared" si="1029"/>
        <v>1924.8544749999996</v>
      </c>
      <c r="EG210" s="15">
        <f t="shared" si="1030"/>
        <v>1971.1557749999997</v>
      </c>
      <c r="EH210" s="15">
        <f t="shared" si="1031"/>
        <v>2526.7713749999998</v>
      </c>
      <c r="EI210" s="34"/>
      <c r="EJ210" s="35">
        <f t="shared" si="1032"/>
        <v>993.86868749999996</v>
      </c>
      <c r="EK210" s="35">
        <f t="shared" si="1033"/>
        <v>792.24182142857137</v>
      </c>
      <c r="EL210" s="35"/>
      <c r="EM210" s="35"/>
      <c r="EN210" s="15">
        <f t="shared" si="1034"/>
        <v>76.350202777777781</v>
      </c>
      <c r="EO210" s="15">
        <f t="shared" si="1044"/>
        <v>85.974973684210525</v>
      </c>
      <c r="EP210" s="15">
        <f t="shared" si="1045"/>
        <v>83.689324999999997</v>
      </c>
      <c r="EQ210" s="15">
        <f t="shared" si="1046"/>
        <v>76.451437499999997</v>
      </c>
      <c r="ER210" s="15">
        <f t="shared" si="1035"/>
        <v>60.941678571428568</v>
      </c>
      <c r="ES210" s="15"/>
      <c r="ET210" s="15">
        <f t="shared" si="1047"/>
        <v>1374.3036500000001</v>
      </c>
      <c r="EU210" s="15">
        <f t="shared" si="1048"/>
        <v>1633.5245</v>
      </c>
      <c r="EV210" s="15">
        <f t="shared" si="1049"/>
        <v>1673.7864999999999</v>
      </c>
      <c r="EW210" s="15">
        <f t="shared" si="1036"/>
        <v>1834.8344999999999</v>
      </c>
      <c r="EX210" s="15">
        <f t="shared" si="1037"/>
        <v>2559.5504999999998</v>
      </c>
      <c r="EY210" s="17">
        <f t="shared" si="1038"/>
        <v>1374.3036500000001</v>
      </c>
      <c r="EZ210" s="17">
        <f t="shared" si="1039"/>
        <v>1423.9393</v>
      </c>
      <c r="FA210" s="17">
        <f t="shared" si="1040"/>
        <v>1502.4169499999998</v>
      </c>
      <c r="FB210" s="17">
        <f t="shared" si="1041"/>
        <v>1692.3069499999999</v>
      </c>
      <c r="FC210" s="17">
        <f t="shared" si="1042"/>
        <v>2559.5504999999998</v>
      </c>
      <c r="FE210" s="17"/>
      <c r="FF210" s="17"/>
      <c r="FG210" s="17"/>
      <c r="FH210" s="17"/>
      <c r="FI210" s="17"/>
    </row>
    <row r="211" spans="1:165" ht="13.5" thickBot="1">
      <c r="A211" s="48">
        <v>10</v>
      </c>
      <c r="B211" s="19" t="s">
        <v>139</v>
      </c>
      <c r="C211" s="23">
        <v>18</v>
      </c>
      <c r="D211" s="24">
        <v>19</v>
      </c>
      <c r="E211" s="24">
        <v>20</v>
      </c>
      <c r="F211" s="24">
        <v>21</v>
      </c>
      <c r="G211" s="25">
        <v>33</v>
      </c>
      <c r="H211" s="26">
        <v>9.89</v>
      </c>
      <c r="I211" s="26">
        <f t="shared" si="970"/>
        <v>10.879000000000001</v>
      </c>
      <c r="J211" s="4">
        <f t="shared" si="971"/>
        <v>195.82200000000003</v>
      </c>
      <c r="K211" s="4">
        <f t="shared" si="972"/>
        <v>206.70100000000002</v>
      </c>
      <c r="L211" s="4">
        <f t="shared" si="973"/>
        <v>217.58000000000004</v>
      </c>
      <c r="M211" s="4">
        <f t="shared" si="974"/>
        <v>228.45900000000003</v>
      </c>
      <c r="N211" s="6">
        <f t="shared" si="975"/>
        <v>359.00700000000006</v>
      </c>
      <c r="O211" s="154">
        <v>1.32E-2</v>
      </c>
      <c r="P211" s="4">
        <v>1720.44</v>
      </c>
      <c r="Q211" s="4">
        <f t="shared" si="976"/>
        <v>1961.3016</v>
      </c>
      <c r="R211" s="4">
        <f t="shared" si="977"/>
        <v>408.776544</v>
      </c>
      <c r="S211" s="4">
        <f t="shared" si="978"/>
        <v>431.48635199999995</v>
      </c>
      <c r="T211" s="4">
        <f t="shared" si="979"/>
        <v>454.19615999999996</v>
      </c>
      <c r="U211" s="4">
        <f t="shared" si="980"/>
        <v>476.90596799999997</v>
      </c>
      <c r="V211" s="7">
        <f t="shared" si="981"/>
        <v>749.42366399999992</v>
      </c>
      <c r="W211" s="156">
        <v>8.1999999999999993</v>
      </c>
      <c r="X211" s="4">
        <v>4.91</v>
      </c>
      <c r="Y211" s="4">
        <f t="shared" si="982"/>
        <v>40.262</v>
      </c>
      <c r="Z211" s="156">
        <v>15</v>
      </c>
      <c r="AA211" s="4">
        <v>4.91</v>
      </c>
      <c r="AB211" s="157">
        <f t="shared" si="983"/>
        <v>73.650000000000006</v>
      </c>
      <c r="AC211" s="12">
        <v>7.3</v>
      </c>
      <c r="AD211" s="4">
        <v>44.08</v>
      </c>
      <c r="AE211" s="4" t="e">
        <f>#REF!*AC211</f>
        <v>#REF!</v>
      </c>
      <c r="AF211" s="6">
        <f t="shared" si="984"/>
        <v>50.691999999999993</v>
      </c>
      <c r="AG211" s="7">
        <f t="shared" si="985"/>
        <v>321.78399999999999</v>
      </c>
      <c r="AH211" s="156">
        <v>1.5</v>
      </c>
      <c r="AI211" s="4">
        <v>10.23</v>
      </c>
      <c r="AJ211" s="269">
        <v>234.29</v>
      </c>
      <c r="AK211" s="4">
        <f t="shared" si="1043"/>
        <v>15.345000000000001</v>
      </c>
      <c r="AL211" s="4"/>
      <c r="AM211" s="4">
        <v>200.7</v>
      </c>
      <c r="AN211" s="6">
        <f t="shared" si="986"/>
        <v>351.435</v>
      </c>
      <c r="AO211" s="154">
        <v>0.18329999999999999</v>
      </c>
      <c r="AP211" s="4">
        <v>149.05000000000001</v>
      </c>
      <c r="AQ211" s="4">
        <v>219.86</v>
      </c>
      <c r="AR211" s="6">
        <f t="shared" si="987"/>
        <v>241.84600000000003</v>
      </c>
      <c r="AS211" s="7">
        <f t="shared" si="988"/>
        <v>40.300338000000004</v>
      </c>
      <c r="AT211" s="156">
        <v>15</v>
      </c>
      <c r="AU211" s="4">
        <v>1.62</v>
      </c>
      <c r="AV211" s="4">
        <v>4.71</v>
      </c>
      <c r="AW211" s="4">
        <f t="shared" si="989"/>
        <v>24.3</v>
      </c>
      <c r="AX211" s="6">
        <f t="shared" si="990"/>
        <v>70.650000000000006</v>
      </c>
      <c r="AY211" s="165">
        <v>65</v>
      </c>
      <c r="AZ211" s="4">
        <v>1.1200000000000001</v>
      </c>
      <c r="BA211" s="4">
        <v>68.900000000000006</v>
      </c>
      <c r="BB211" s="4">
        <v>84.8</v>
      </c>
      <c r="BC211" s="4">
        <v>96.8</v>
      </c>
      <c r="BD211" s="4">
        <v>156.1</v>
      </c>
      <c r="BE211" s="4">
        <f t="shared" si="1050"/>
        <v>2.4034999999999997</v>
      </c>
      <c r="BF211" s="4">
        <f t="shared" si="991"/>
        <v>72.800000000000011</v>
      </c>
      <c r="BG211" s="6">
        <f t="shared" si="992"/>
        <v>2.64385</v>
      </c>
      <c r="BH211" s="7">
        <f t="shared" si="993"/>
        <v>156.22749999999999</v>
      </c>
      <c r="BI211" s="27"/>
      <c r="BJ211" s="28"/>
      <c r="BK211" s="29"/>
      <c r="BL211" s="30"/>
      <c r="BM211" s="31"/>
      <c r="BN211" s="28"/>
      <c r="BO211" s="29"/>
      <c r="BP211" s="30"/>
      <c r="BQ211" s="31"/>
      <c r="BR211" s="28"/>
      <c r="BS211" s="29"/>
      <c r="BT211" s="30"/>
      <c r="BU211" s="31"/>
      <c r="BV211" s="28"/>
      <c r="BW211" s="29"/>
      <c r="BX211" s="30"/>
      <c r="BY211" s="31"/>
      <c r="BZ211" s="28"/>
      <c r="CA211" s="29"/>
      <c r="CB211" s="30"/>
      <c r="CD211" s="33">
        <f t="shared" si="994"/>
        <v>201.50169000000002</v>
      </c>
      <c r="CE211" s="17">
        <f t="shared" si="995"/>
        <v>161.20135200000001</v>
      </c>
      <c r="CF211" s="17">
        <f t="shared" si="996"/>
        <v>120.901014</v>
      </c>
      <c r="CG211" s="17">
        <f t="shared" si="997"/>
        <v>80.600676000000007</v>
      </c>
      <c r="CH211" s="17">
        <f t="shared" si="998"/>
        <v>40.300338000000004</v>
      </c>
      <c r="CJ211" s="17">
        <f t="shared" si="999"/>
        <v>2.238907666666667</v>
      </c>
      <c r="CK211" s="17">
        <f t="shared" si="1000"/>
        <v>2.1210704210526319</v>
      </c>
      <c r="CL211" s="17">
        <f t="shared" si="1001"/>
        <v>2.0150169</v>
      </c>
      <c r="CM211" s="17">
        <f t="shared" si="1002"/>
        <v>1.9190637142857145</v>
      </c>
      <c r="CN211" s="17">
        <f t="shared" si="1003"/>
        <v>1.2212223636363637</v>
      </c>
      <c r="CO211" s="17" t="e">
        <f>#REF!+AG211+AX211+AN211+BH211+#REF!+DP211</f>
        <v>#REF!</v>
      </c>
      <c r="CP211" s="17" t="e">
        <f>CO211*1.259</f>
        <v>#REF!</v>
      </c>
      <c r="CQ211" s="17">
        <f t="shared" si="1004"/>
        <v>1014.0468379999999</v>
      </c>
      <c r="CR211" s="17">
        <f t="shared" si="1005"/>
        <v>1023.4204879999999</v>
      </c>
      <c r="CS211" s="17">
        <f t="shared" si="1006"/>
        <v>1061.6361379999998</v>
      </c>
      <c r="CT211" s="17">
        <f t="shared" si="1007"/>
        <v>1090.4781379999999</v>
      </c>
      <c r="CU211" s="17">
        <f t="shared" si="1008"/>
        <v>1233.005688</v>
      </c>
      <c r="CV211" s="17">
        <f t="shared" si="1009"/>
        <v>1435.2186208320002</v>
      </c>
      <c r="CW211" s="17">
        <f t="shared" si="1010"/>
        <v>40.262</v>
      </c>
      <c r="CX211" s="17">
        <f t="shared" si="1011"/>
        <v>22.709807999999999</v>
      </c>
      <c r="CY211" s="33"/>
      <c r="CZ211" s="33"/>
      <c r="DA211" s="17"/>
      <c r="DB211" s="17"/>
      <c r="DC211" s="17"/>
      <c r="DD211" s="15">
        <f t="shared" si="1012"/>
        <v>125.07666339999999</v>
      </c>
      <c r="DE211" s="15">
        <f t="shared" si="1013"/>
        <v>120.93059164210526</v>
      </c>
      <c r="DF211" s="15">
        <f t="shared" si="1014"/>
        <v>117.19912706</v>
      </c>
      <c r="DG211" s="15">
        <f t="shared" si="1015"/>
        <v>113.82304005714285</v>
      </c>
      <c r="DH211" s="15">
        <f t="shared" si="1016"/>
        <v>89.269680036363624</v>
      </c>
      <c r="DI211" s="15"/>
      <c r="DJ211" s="15"/>
      <c r="DK211" s="15"/>
      <c r="DL211" s="15"/>
      <c r="DM211" s="15"/>
      <c r="DO211" s="17"/>
      <c r="DP211" s="17">
        <v>5.4</v>
      </c>
      <c r="DQ211" s="32">
        <v>116.4</v>
      </c>
      <c r="DR211" s="32">
        <f t="shared" si="1017"/>
        <v>675.41398235999998</v>
      </c>
      <c r="DS211" s="32">
        <f t="shared" si="1018"/>
        <v>653.02519486736844</v>
      </c>
      <c r="DT211" s="32">
        <f t="shared" si="1019"/>
        <v>632.87528612400001</v>
      </c>
      <c r="DU211" s="32">
        <f t="shared" si="1020"/>
        <v>614.64441630857141</v>
      </c>
      <c r="DV211" s="32">
        <f t="shared" si="1021"/>
        <v>482.05627219636358</v>
      </c>
      <c r="DW211" s="32">
        <v>85</v>
      </c>
      <c r="DX211" s="32">
        <f t="shared" si="1022"/>
        <v>10631.516388999999</v>
      </c>
      <c r="DY211" s="32">
        <f t="shared" si="1023"/>
        <v>10279.100289578946</v>
      </c>
      <c r="DZ211" s="32">
        <f t="shared" si="1024"/>
        <v>9961.9258000999998</v>
      </c>
      <c r="EA211" s="32">
        <f t="shared" si="1025"/>
        <v>9674.9584048571414</v>
      </c>
      <c r="EB211" s="32">
        <f t="shared" si="1026"/>
        <v>7587.922803090908</v>
      </c>
      <c r="ED211" s="15">
        <f t="shared" si="1027"/>
        <v>2251.3799411999998</v>
      </c>
      <c r="EE211" s="15">
        <f t="shared" si="1028"/>
        <v>2297.6812411999999</v>
      </c>
      <c r="EF211" s="15">
        <f t="shared" si="1029"/>
        <v>2343.9825412</v>
      </c>
      <c r="EG211" s="15">
        <f t="shared" si="1030"/>
        <v>2390.2838411999996</v>
      </c>
      <c r="EH211" s="15">
        <f t="shared" si="1031"/>
        <v>2945.8994411999997</v>
      </c>
      <c r="EI211" s="34"/>
      <c r="EJ211" s="35">
        <f t="shared" si="1032"/>
        <v>7789.1651449999999</v>
      </c>
      <c r="EK211" s="35">
        <f t="shared" si="1033"/>
        <v>5917.6386542857144</v>
      </c>
      <c r="EL211" s="35"/>
      <c r="EM211" s="35"/>
      <c r="EN211" s="15">
        <f t="shared" si="1034"/>
        <v>96.597935444444431</v>
      </c>
      <c r="EO211" s="15">
        <f t="shared" si="1044"/>
        <v>105.15703621052631</v>
      </c>
      <c r="EP211" s="15">
        <f t="shared" si="1045"/>
        <v>101.9122844</v>
      </c>
      <c r="EQ211" s="15">
        <f t="shared" si="1046"/>
        <v>91.637236999999999</v>
      </c>
      <c r="ER211" s="15">
        <f t="shared" si="1035"/>
        <v>69.619278285714287</v>
      </c>
      <c r="ES211" s="15"/>
      <c r="ET211" s="15">
        <f t="shared" si="1047"/>
        <v>1738.7628379999996</v>
      </c>
      <c r="EU211" s="15">
        <f t="shared" si="1048"/>
        <v>1997.983688</v>
      </c>
      <c r="EV211" s="15">
        <f t="shared" si="1049"/>
        <v>2038.245688</v>
      </c>
      <c r="EW211" s="15">
        <f t="shared" si="1036"/>
        <v>2199.2936879999997</v>
      </c>
      <c r="EX211" s="15">
        <f t="shared" si="1037"/>
        <v>2924.0096880000001</v>
      </c>
      <c r="EY211" s="17">
        <f t="shared" si="1038"/>
        <v>1738.7628379999996</v>
      </c>
      <c r="EZ211" s="17">
        <f t="shared" si="1039"/>
        <v>1788.3984879999998</v>
      </c>
      <c r="FA211" s="17">
        <f t="shared" si="1040"/>
        <v>1866.8761379999999</v>
      </c>
      <c r="FB211" s="17">
        <f t="shared" si="1041"/>
        <v>2056.766138</v>
      </c>
      <c r="FC211" s="17">
        <f t="shared" si="1042"/>
        <v>2924.0096880000001</v>
      </c>
      <c r="FE211" s="17"/>
      <c r="FF211" s="17"/>
      <c r="FG211" s="17"/>
      <c r="FH211" s="17"/>
      <c r="FI211" s="17"/>
    </row>
    <row r="212" spans="1:165" ht="13.5" thickBot="1">
      <c r="A212" s="48">
        <v>11</v>
      </c>
      <c r="B212" s="19" t="s">
        <v>207</v>
      </c>
      <c r="C212" s="23">
        <v>18</v>
      </c>
      <c r="D212" s="24">
        <v>19</v>
      </c>
      <c r="E212" s="24">
        <v>20</v>
      </c>
      <c r="F212" s="24">
        <v>21</v>
      </c>
      <c r="G212" s="25">
        <v>33</v>
      </c>
      <c r="H212" s="26">
        <v>10.63</v>
      </c>
      <c r="I212" s="26">
        <f t="shared" si="970"/>
        <v>11.693000000000001</v>
      </c>
      <c r="J212" s="4">
        <f t="shared" si="971"/>
        <v>210.47400000000002</v>
      </c>
      <c r="K212" s="4">
        <f t="shared" si="972"/>
        <v>222.16700000000003</v>
      </c>
      <c r="L212" s="4">
        <f t="shared" si="973"/>
        <v>233.86</v>
      </c>
      <c r="M212" s="4">
        <f t="shared" si="974"/>
        <v>245.55300000000003</v>
      </c>
      <c r="N212" s="6">
        <f t="shared" si="975"/>
        <v>385.86900000000003</v>
      </c>
      <c r="O212" s="154">
        <v>1.32E-2</v>
      </c>
      <c r="P212" s="4">
        <v>1720.44</v>
      </c>
      <c r="Q212" s="4">
        <f t="shared" si="976"/>
        <v>1961.3016</v>
      </c>
      <c r="R212" s="4">
        <f t="shared" si="977"/>
        <v>408.776544</v>
      </c>
      <c r="S212" s="4">
        <f t="shared" si="978"/>
        <v>431.48635199999995</v>
      </c>
      <c r="T212" s="4">
        <f t="shared" si="979"/>
        <v>454.19615999999996</v>
      </c>
      <c r="U212" s="4">
        <f t="shared" si="980"/>
        <v>476.90596799999997</v>
      </c>
      <c r="V212" s="7">
        <f t="shared" si="981"/>
        <v>749.42366399999992</v>
      </c>
      <c r="W212" s="156">
        <v>8.1999999999999993</v>
      </c>
      <c r="X212" s="4">
        <v>4.91</v>
      </c>
      <c r="Y212" s="4">
        <f t="shared" si="982"/>
        <v>40.262</v>
      </c>
      <c r="Z212" s="156">
        <v>15</v>
      </c>
      <c r="AA212" s="4">
        <v>4.91</v>
      </c>
      <c r="AB212" s="157">
        <f t="shared" si="983"/>
        <v>73.650000000000006</v>
      </c>
      <c r="AC212" s="12">
        <v>7.3</v>
      </c>
      <c r="AD212" s="4">
        <v>44.08</v>
      </c>
      <c r="AE212" s="4" t="e">
        <f>#REF!*AC212</f>
        <v>#REF!</v>
      </c>
      <c r="AF212" s="6">
        <f t="shared" si="984"/>
        <v>50.691999999999993</v>
      </c>
      <c r="AG212" s="7">
        <f t="shared" si="985"/>
        <v>321.78399999999999</v>
      </c>
      <c r="AH212" s="156">
        <v>1.2</v>
      </c>
      <c r="AI212" s="4">
        <v>63</v>
      </c>
      <c r="AJ212" s="269">
        <v>234.29</v>
      </c>
      <c r="AK212" s="4">
        <f t="shared" si="1043"/>
        <v>75.599999999999994</v>
      </c>
      <c r="AL212" s="4"/>
      <c r="AM212" s="4">
        <v>270.38</v>
      </c>
      <c r="AN212" s="6">
        <f t="shared" si="986"/>
        <v>281.14799999999997</v>
      </c>
      <c r="AO212" s="154">
        <v>0.18329999999999999</v>
      </c>
      <c r="AP212" s="4">
        <v>149.05000000000001</v>
      </c>
      <c r="AQ212" s="4">
        <v>180.33</v>
      </c>
      <c r="AR212" s="6">
        <f t="shared" si="987"/>
        <v>198.36300000000003</v>
      </c>
      <c r="AS212" s="7">
        <f t="shared" si="988"/>
        <v>33.054489000000004</v>
      </c>
      <c r="AT212" s="156">
        <v>15</v>
      </c>
      <c r="AU212" s="4">
        <v>1.62</v>
      </c>
      <c r="AV212" s="4">
        <v>4.71</v>
      </c>
      <c r="AW212" s="4">
        <f t="shared" si="989"/>
        <v>24.3</v>
      </c>
      <c r="AX212" s="6">
        <f t="shared" si="990"/>
        <v>70.650000000000006</v>
      </c>
      <c r="AY212" s="165">
        <v>65</v>
      </c>
      <c r="AZ212" s="4">
        <v>1.1200000000000001</v>
      </c>
      <c r="BA212" s="4">
        <v>68.900000000000006</v>
      </c>
      <c r="BB212" s="4">
        <v>84.8</v>
      </c>
      <c r="BC212" s="4">
        <v>96.8</v>
      </c>
      <c r="BD212" s="4">
        <v>156.1</v>
      </c>
      <c r="BE212" s="4">
        <f t="shared" si="1050"/>
        <v>2.4034999999999997</v>
      </c>
      <c r="BF212" s="4">
        <f t="shared" si="991"/>
        <v>72.800000000000011</v>
      </c>
      <c r="BG212" s="6">
        <f t="shared" si="992"/>
        <v>2.64385</v>
      </c>
      <c r="BH212" s="7">
        <f t="shared" si="993"/>
        <v>156.22749999999999</v>
      </c>
      <c r="BI212" s="27"/>
      <c r="BJ212" s="28"/>
      <c r="BK212" s="29"/>
      <c r="BL212" s="30"/>
      <c r="BM212" s="31"/>
      <c r="BN212" s="28"/>
      <c r="BO212" s="29"/>
      <c r="BP212" s="30"/>
      <c r="BQ212" s="31"/>
      <c r="BR212" s="28"/>
      <c r="BS212" s="29"/>
      <c r="BT212" s="30"/>
      <c r="BU212" s="31"/>
      <c r="BV212" s="28"/>
      <c r="BW212" s="29"/>
      <c r="BX212" s="30"/>
      <c r="BY212" s="31"/>
      <c r="BZ212" s="28"/>
      <c r="CA212" s="29"/>
      <c r="CB212" s="30"/>
      <c r="CD212" s="33">
        <f t="shared" si="994"/>
        <v>165.272445</v>
      </c>
      <c r="CE212" s="17">
        <f t="shared" si="995"/>
        <v>132.21795600000002</v>
      </c>
      <c r="CF212" s="17">
        <f t="shared" si="996"/>
        <v>99.163467000000011</v>
      </c>
      <c r="CG212" s="17">
        <f t="shared" si="997"/>
        <v>66.108978000000008</v>
      </c>
      <c r="CH212" s="17">
        <f t="shared" si="998"/>
        <v>33.054489000000004</v>
      </c>
      <c r="CJ212" s="17">
        <f t="shared" si="999"/>
        <v>1.8363605000000003</v>
      </c>
      <c r="CK212" s="17">
        <f t="shared" si="1000"/>
        <v>1.7397099473684212</v>
      </c>
      <c r="CL212" s="17">
        <f t="shared" si="1001"/>
        <v>1.6527244500000002</v>
      </c>
      <c r="CM212" s="17">
        <f t="shared" si="1002"/>
        <v>1.574023285714286</v>
      </c>
      <c r="CN212" s="17">
        <f t="shared" si="1003"/>
        <v>1.0016511818181819</v>
      </c>
      <c r="CO212" s="17" t="e">
        <f>#REF!+AG212+AX212+AN212+BH212+#REF!+DP212</f>
        <v>#REF!</v>
      </c>
      <c r="CP212" s="17" t="e">
        <f>CO212*1.256</f>
        <v>#REF!</v>
      </c>
      <c r="CQ212" s="17">
        <f t="shared" si="1004"/>
        <v>936.51398899999981</v>
      </c>
      <c r="CR212" s="17">
        <f t="shared" si="1005"/>
        <v>945.88763899999981</v>
      </c>
      <c r="CS212" s="17">
        <f t="shared" si="1006"/>
        <v>984.10328899999979</v>
      </c>
      <c r="CT212" s="17">
        <f t="shared" si="1007"/>
        <v>1012.9452889999998</v>
      </c>
      <c r="CU212" s="17">
        <f t="shared" si="1008"/>
        <v>1155.4728389999998</v>
      </c>
      <c r="CV212" s="17">
        <f t="shared" si="1009"/>
        <v>1372.7017327319998</v>
      </c>
      <c r="CW212" s="17">
        <f t="shared" si="1010"/>
        <v>40.262</v>
      </c>
      <c r="CX212" s="17">
        <f t="shared" si="1011"/>
        <v>22.709807999999999</v>
      </c>
      <c r="CY212" s="33"/>
      <c r="CZ212" s="33"/>
      <c r="DA212" s="17"/>
      <c r="DB212" s="17"/>
      <c r="DC212" s="17"/>
      <c r="DD212" s="15">
        <f t="shared" si="1012"/>
        <v>120.12317582499998</v>
      </c>
      <c r="DE212" s="15">
        <f t="shared" si="1013"/>
        <v>116.23781393947367</v>
      </c>
      <c r="DF212" s="15">
        <f t="shared" si="1014"/>
        <v>112.74098824249997</v>
      </c>
      <c r="DG212" s="15">
        <f t="shared" si="1015"/>
        <v>109.57719356428571</v>
      </c>
      <c r="DH212" s="15">
        <f t="shared" si="1016"/>
        <v>86.567777722727257</v>
      </c>
      <c r="DI212" s="15"/>
      <c r="DJ212" s="15"/>
      <c r="DK212" s="15"/>
      <c r="DL212" s="15"/>
      <c r="DM212" s="15"/>
      <c r="DO212" s="17"/>
      <c r="DP212" s="17">
        <v>6.1</v>
      </c>
      <c r="DQ212" s="32">
        <v>118.8</v>
      </c>
      <c r="DR212" s="32">
        <f t="shared" si="1017"/>
        <v>732.75137253249977</v>
      </c>
      <c r="DS212" s="32">
        <f t="shared" si="1018"/>
        <v>709.05066503078933</v>
      </c>
      <c r="DT212" s="32">
        <f t="shared" si="1019"/>
        <v>687.72002827924973</v>
      </c>
      <c r="DU212" s="32">
        <f t="shared" si="1020"/>
        <v>668.4208807421428</v>
      </c>
      <c r="DV212" s="32">
        <f t="shared" si="1021"/>
        <v>528.06344410863619</v>
      </c>
      <c r="DW212" s="32">
        <v>39</v>
      </c>
      <c r="DX212" s="32">
        <f t="shared" si="1022"/>
        <v>4684.8038571749994</v>
      </c>
      <c r="DY212" s="32">
        <f t="shared" si="1023"/>
        <v>4533.2747436394729</v>
      </c>
      <c r="DZ212" s="32">
        <f t="shared" si="1024"/>
        <v>4396.8985414574991</v>
      </c>
      <c r="EA212" s="32">
        <f t="shared" si="1025"/>
        <v>4273.5105490071428</v>
      </c>
      <c r="EB212" s="32">
        <f t="shared" si="1026"/>
        <v>3376.143331186363</v>
      </c>
      <c r="ED212" s="15">
        <f t="shared" si="1027"/>
        <v>2162.2171648499998</v>
      </c>
      <c r="EE212" s="15">
        <f t="shared" si="1028"/>
        <v>2208.5184648499999</v>
      </c>
      <c r="EF212" s="15">
        <f t="shared" si="1029"/>
        <v>2254.8197648499995</v>
      </c>
      <c r="EG212" s="15">
        <f t="shared" si="1030"/>
        <v>2301.12106485</v>
      </c>
      <c r="EH212" s="15">
        <f t="shared" si="1031"/>
        <v>2856.7366648499997</v>
      </c>
      <c r="EI212" s="34"/>
      <c r="EJ212" s="35">
        <f t="shared" si="1032"/>
        <v>3447.8613633749992</v>
      </c>
      <c r="EK212" s="35">
        <f t="shared" si="1033"/>
        <v>2643.1570647857143</v>
      </c>
      <c r="EL212" s="35"/>
      <c r="EM212" s="35"/>
      <c r="EN212" s="15">
        <f t="shared" si="1034"/>
        <v>92.290554944444438</v>
      </c>
      <c r="EO212" s="15">
        <f t="shared" si="1044"/>
        <v>101.07635994736842</v>
      </c>
      <c r="EP212" s="15">
        <f t="shared" si="1045"/>
        <v>98.035641949999984</v>
      </c>
      <c r="EQ212" s="15">
        <f t="shared" si="1046"/>
        <v>88.406701624999982</v>
      </c>
      <c r="ER212" s="15">
        <f t="shared" si="1035"/>
        <v>67.773258071428572</v>
      </c>
      <c r="ES212" s="15"/>
      <c r="ET212" s="15">
        <f t="shared" si="1047"/>
        <v>1661.2299889999999</v>
      </c>
      <c r="EU212" s="15">
        <f t="shared" si="1048"/>
        <v>1920.4508389999999</v>
      </c>
      <c r="EV212" s="15">
        <f t="shared" si="1049"/>
        <v>1960.7128389999998</v>
      </c>
      <c r="EW212" s="15">
        <f t="shared" si="1036"/>
        <v>2121.7608389999996</v>
      </c>
      <c r="EX212" s="15">
        <f t="shared" si="1037"/>
        <v>2846.4768389999999</v>
      </c>
      <c r="EY212" s="17">
        <f t="shared" si="1038"/>
        <v>1661.2299889999999</v>
      </c>
      <c r="EZ212" s="17">
        <f t="shared" si="1039"/>
        <v>1710.8656389999999</v>
      </c>
      <c r="FA212" s="17">
        <f t="shared" si="1040"/>
        <v>1789.3432889999999</v>
      </c>
      <c r="FB212" s="17">
        <f t="shared" si="1041"/>
        <v>1979.2332889999998</v>
      </c>
      <c r="FC212" s="17">
        <f t="shared" si="1042"/>
        <v>2846.4768389999999</v>
      </c>
      <c r="FE212" s="17"/>
      <c r="FF212" s="17"/>
      <c r="FG212" s="17"/>
      <c r="FH212" s="17"/>
      <c r="FI212" s="17"/>
    </row>
    <row r="213" spans="1:165" ht="13.5" thickBot="1">
      <c r="A213" s="48">
        <v>12</v>
      </c>
      <c r="B213" s="19" t="s">
        <v>208</v>
      </c>
      <c r="C213" s="23">
        <v>18</v>
      </c>
      <c r="D213" s="24">
        <v>19</v>
      </c>
      <c r="E213" s="24">
        <v>20</v>
      </c>
      <c r="F213" s="24">
        <v>21</v>
      </c>
      <c r="G213" s="25">
        <v>33</v>
      </c>
      <c r="H213" s="26">
        <v>7.59</v>
      </c>
      <c r="I213" s="26">
        <f t="shared" si="970"/>
        <v>8.3490000000000002</v>
      </c>
      <c r="J213" s="4">
        <f t="shared" si="971"/>
        <v>150.28200000000001</v>
      </c>
      <c r="K213" s="4">
        <f t="shared" si="972"/>
        <v>158.631</v>
      </c>
      <c r="L213" s="4">
        <f t="shared" si="973"/>
        <v>166.98000000000002</v>
      </c>
      <c r="M213" s="4">
        <f t="shared" si="974"/>
        <v>175.32900000000001</v>
      </c>
      <c r="N213" s="6">
        <f t="shared" si="975"/>
        <v>275.517</v>
      </c>
      <c r="O213" s="154">
        <v>1.32E-2</v>
      </c>
      <c r="P213" s="4">
        <v>1720.44</v>
      </c>
      <c r="Q213" s="4">
        <f t="shared" si="976"/>
        <v>1961.3016</v>
      </c>
      <c r="R213" s="4">
        <f t="shared" si="977"/>
        <v>408.776544</v>
      </c>
      <c r="S213" s="4">
        <f t="shared" si="978"/>
        <v>431.48635199999995</v>
      </c>
      <c r="T213" s="4">
        <f t="shared" si="979"/>
        <v>454.19615999999996</v>
      </c>
      <c r="U213" s="4">
        <f t="shared" si="980"/>
        <v>476.90596799999997</v>
      </c>
      <c r="V213" s="7">
        <f t="shared" si="981"/>
        <v>749.42366399999992</v>
      </c>
      <c r="W213" s="156">
        <v>8.1999999999999993</v>
      </c>
      <c r="X213" s="4">
        <v>4.91</v>
      </c>
      <c r="Y213" s="4">
        <f t="shared" si="982"/>
        <v>40.262</v>
      </c>
      <c r="Z213" s="156">
        <v>15</v>
      </c>
      <c r="AA213" s="4">
        <v>4.91</v>
      </c>
      <c r="AB213" s="157">
        <f t="shared" si="983"/>
        <v>73.650000000000006</v>
      </c>
      <c r="AC213" s="12">
        <v>7.3</v>
      </c>
      <c r="AD213" s="4">
        <v>44.08</v>
      </c>
      <c r="AE213" s="4" t="e">
        <f>#REF!*AC213</f>
        <v>#REF!</v>
      </c>
      <c r="AF213" s="6">
        <f t="shared" si="984"/>
        <v>50.691999999999993</v>
      </c>
      <c r="AG213" s="7">
        <f t="shared" si="985"/>
        <v>321.78399999999999</v>
      </c>
      <c r="AH213" s="156">
        <v>0.6</v>
      </c>
      <c r="AI213" s="4"/>
      <c r="AJ213" s="269">
        <v>312.38</v>
      </c>
      <c r="AK213" s="4">
        <f t="shared" si="1043"/>
        <v>0</v>
      </c>
      <c r="AL213" s="4"/>
      <c r="AM213" s="4">
        <v>0</v>
      </c>
      <c r="AN213" s="6">
        <f t="shared" si="986"/>
        <v>187.428</v>
      </c>
      <c r="AO213" s="154">
        <v>0.183</v>
      </c>
      <c r="AP213" s="4">
        <v>149.05000000000001</v>
      </c>
      <c r="AQ213" s="4">
        <v>245.08</v>
      </c>
      <c r="AR213" s="6">
        <f t="shared" si="987"/>
        <v>269.58800000000002</v>
      </c>
      <c r="AS213" s="7">
        <f t="shared" si="988"/>
        <v>44.849640000000001</v>
      </c>
      <c r="AT213" s="156">
        <v>15</v>
      </c>
      <c r="AU213" s="4">
        <v>1.62</v>
      </c>
      <c r="AV213" s="4">
        <v>4.71</v>
      </c>
      <c r="AW213" s="4">
        <f t="shared" si="989"/>
        <v>24.3</v>
      </c>
      <c r="AX213" s="6">
        <f t="shared" si="990"/>
        <v>70.650000000000006</v>
      </c>
      <c r="AY213" s="165">
        <v>65</v>
      </c>
      <c r="AZ213" s="4">
        <v>1.1200000000000001</v>
      </c>
      <c r="BA213" s="4">
        <v>68.900000000000006</v>
      </c>
      <c r="BB213" s="4">
        <v>84.8</v>
      </c>
      <c r="BC213" s="4">
        <v>96.8</v>
      </c>
      <c r="BD213" s="4">
        <v>156.1</v>
      </c>
      <c r="BE213" s="4">
        <f t="shared" si="1050"/>
        <v>2.4034999999999997</v>
      </c>
      <c r="BF213" s="4">
        <f t="shared" si="991"/>
        <v>72.800000000000011</v>
      </c>
      <c r="BG213" s="6">
        <f t="shared" si="992"/>
        <v>2.64385</v>
      </c>
      <c r="BH213" s="7">
        <f t="shared" si="993"/>
        <v>156.22749999999999</v>
      </c>
      <c r="BI213" s="27"/>
      <c r="BJ213" s="28"/>
      <c r="BK213" s="29"/>
      <c r="BL213" s="30"/>
      <c r="BM213" s="31"/>
      <c r="BN213" s="28"/>
      <c r="BO213" s="29"/>
      <c r="BP213" s="30"/>
      <c r="BQ213" s="31"/>
      <c r="BR213" s="28"/>
      <c r="BS213" s="29"/>
      <c r="BT213" s="30"/>
      <c r="BU213" s="31"/>
      <c r="BV213" s="28"/>
      <c r="BW213" s="29"/>
      <c r="BX213" s="30"/>
      <c r="BY213" s="31"/>
      <c r="BZ213" s="28"/>
      <c r="CA213" s="29"/>
      <c r="CB213" s="30"/>
      <c r="CD213" s="33">
        <f t="shared" si="994"/>
        <v>224.2482</v>
      </c>
      <c r="CE213" s="17">
        <f t="shared" si="995"/>
        <v>179.39856</v>
      </c>
      <c r="CF213" s="17">
        <f t="shared" si="996"/>
        <v>134.54892000000001</v>
      </c>
      <c r="CG213" s="17">
        <f t="shared" si="997"/>
        <v>89.699280000000002</v>
      </c>
      <c r="CH213" s="17">
        <f t="shared" si="998"/>
        <v>44.849640000000001</v>
      </c>
      <c r="CJ213" s="17">
        <f t="shared" si="999"/>
        <v>2.4916466666666666</v>
      </c>
      <c r="CK213" s="17">
        <f t="shared" si="1000"/>
        <v>2.3605073684210525</v>
      </c>
      <c r="CL213" s="17">
        <f t="shared" si="1001"/>
        <v>2.2424819999999999</v>
      </c>
      <c r="CM213" s="17">
        <f t="shared" si="1002"/>
        <v>2.135697142857143</v>
      </c>
      <c r="CN213" s="17">
        <f t="shared" si="1003"/>
        <v>1.3590800000000001</v>
      </c>
      <c r="CO213" s="17" t="e">
        <f>#REF!+AG213+AX213+AN213+BH213+#REF!+DP213</f>
        <v>#REF!</v>
      </c>
      <c r="CP213" s="17" t="e">
        <f>CO213*1.259</f>
        <v>#REF!</v>
      </c>
      <c r="CQ213" s="17">
        <f t="shared" si="1004"/>
        <v>854.58913999999993</v>
      </c>
      <c r="CR213" s="17">
        <f t="shared" si="1005"/>
        <v>863.96278999999993</v>
      </c>
      <c r="CS213" s="17">
        <f t="shared" si="1006"/>
        <v>902.17843999999991</v>
      </c>
      <c r="CT213" s="17">
        <f t="shared" si="1007"/>
        <v>931.02043999999989</v>
      </c>
      <c r="CU213" s="17">
        <f t="shared" si="1008"/>
        <v>1073.54799</v>
      </c>
      <c r="CV213" s="17">
        <f t="shared" si="1009"/>
        <v>1256.0511483</v>
      </c>
      <c r="CW213" s="17">
        <f t="shared" si="1010"/>
        <v>40.262</v>
      </c>
      <c r="CX213" s="17">
        <f t="shared" si="1011"/>
        <v>22.709807999999999</v>
      </c>
      <c r="CY213" s="33"/>
      <c r="CZ213" s="33"/>
      <c r="DA213" s="17"/>
      <c r="DB213" s="17"/>
      <c r="DC213" s="17"/>
      <c r="DD213" s="15">
        <f t="shared" si="1012"/>
        <v>114.88908825</v>
      </c>
      <c r="DE213" s="15">
        <f t="shared" si="1013"/>
        <v>111.27920465789472</v>
      </c>
      <c r="DF213" s="15">
        <f t="shared" si="1014"/>
        <v>108.030309425</v>
      </c>
      <c r="DG213" s="15">
        <f t="shared" si="1015"/>
        <v>105.09083278571428</v>
      </c>
      <c r="DH213" s="15">
        <f t="shared" si="1016"/>
        <v>83.712820863636367</v>
      </c>
      <c r="DI213" s="15"/>
      <c r="DJ213" s="15"/>
      <c r="DK213" s="15"/>
      <c r="DL213" s="15"/>
      <c r="DM213" s="15"/>
      <c r="DO213" s="17"/>
      <c r="DP213" s="17">
        <v>5</v>
      </c>
      <c r="DQ213" s="32">
        <v>117</v>
      </c>
      <c r="DR213" s="32">
        <f t="shared" si="1017"/>
        <v>574.44544125000004</v>
      </c>
      <c r="DS213" s="32">
        <f t="shared" si="1018"/>
        <v>556.39602328947365</v>
      </c>
      <c r="DT213" s="32">
        <f t="shared" si="1019"/>
        <v>540.15154712499998</v>
      </c>
      <c r="DU213" s="32">
        <f t="shared" si="1020"/>
        <v>525.45416392857146</v>
      </c>
      <c r="DV213" s="32">
        <f t="shared" si="1021"/>
        <v>418.56410431818182</v>
      </c>
      <c r="DW213" s="32">
        <v>110</v>
      </c>
      <c r="DX213" s="32">
        <f t="shared" si="1022"/>
        <v>12637.7997075</v>
      </c>
      <c r="DY213" s="32">
        <f t="shared" si="1023"/>
        <v>12240.71251236842</v>
      </c>
      <c r="DZ213" s="32">
        <f t="shared" si="1024"/>
        <v>11883.33403675</v>
      </c>
      <c r="EA213" s="32">
        <f t="shared" si="1025"/>
        <v>11559.991606428572</v>
      </c>
      <c r="EB213" s="32">
        <f t="shared" si="1026"/>
        <v>9208.4102949999997</v>
      </c>
      <c r="ED213" s="15">
        <f t="shared" si="1027"/>
        <v>2068.0035885000002</v>
      </c>
      <c r="EE213" s="15">
        <f t="shared" si="1028"/>
        <v>2114.3048884999998</v>
      </c>
      <c r="EF213" s="15">
        <f t="shared" si="1029"/>
        <v>2160.6061884999999</v>
      </c>
      <c r="EG213" s="15">
        <f t="shared" si="1030"/>
        <v>2206.9074885</v>
      </c>
      <c r="EH213" s="15">
        <f t="shared" si="1031"/>
        <v>2762.5230885000001</v>
      </c>
      <c r="EI213" s="34"/>
      <c r="EJ213" s="35">
        <f t="shared" si="1032"/>
        <v>9349.2482875000005</v>
      </c>
      <c r="EK213" s="35">
        <f t="shared" si="1033"/>
        <v>7240.4933071428586</v>
      </c>
      <c r="EL213" s="35"/>
      <c r="EM213" s="35"/>
      <c r="EN213" s="15">
        <f t="shared" si="1034"/>
        <v>87.739174444444444</v>
      </c>
      <c r="EO213" s="15">
        <f t="shared" si="1044"/>
        <v>96.76452578947368</v>
      </c>
      <c r="EP213" s="15">
        <f t="shared" si="1045"/>
        <v>93.939399500000007</v>
      </c>
      <c r="EQ213" s="15">
        <f t="shared" si="1046"/>
        <v>84.993166250000002</v>
      </c>
      <c r="ER213" s="15">
        <f t="shared" si="1035"/>
        <v>65.822666428571438</v>
      </c>
      <c r="ES213" s="15"/>
      <c r="ET213" s="15">
        <f t="shared" si="1047"/>
        <v>1579.3051399999999</v>
      </c>
      <c r="EU213" s="15">
        <f t="shared" si="1048"/>
        <v>1838.5259899999999</v>
      </c>
      <c r="EV213" s="15">
        <f t="shared" si="1049"/>
        <v>1878.7879900000003</v>
      </c>
      <c r="EW213" s="15">
        <f t="shared" si="1036"/>
        <v>2039.83599</v>
      </c>
      <c r="EX213" s="15">
        <f t="shared" si="1037"/>
        <v>2764.5519900000004</v>
      </c>
      <c r="EY213" s="17">
        <f t="shared" si="1038"/>
        <v>1579.3051399999999</v>
      </c>
      <c r="EZ213" s="17">
        <f t="shared" si="1039"/>
        <v>1628.9407900000001</v>
      </c>
      <c r="FA213" s="17">
        <f t="shared" si="1040"/>
        <v>1707.4184399999999</v>
      </c>
      <c r="FB213" s="17">
        <f t="shared" si="1041"/>
        <v>1897.3084399999998</v>
      </c>
      <c r="FC213" s="17">
        <f t="shared" si="1042"/>
        <v>2764.5519899999999</v>
      </c>
      <c r="FE213" s="17"/>
      <c r="FF213" s="17"/>
      <c r="FG213" s="17"/>
      <c r="FH213" s="17"/>
      <c r="FI213" s="17"/>
    </row>
    <row r="214" spans="1:165" ht="13.5" thickBot="1">
      <c r="A214" s="48">
        <v>13</v>
      </c>
      <c r="B214" s="19" t="s">
        <v>209</v>
      </c>
      <c r="C214" s="23">
        <v>18</v>
      </c>
      <c r="D214" s="24">
        <v>19</v>
      </c>
      <c r="E214" s="24">
        <v>20</v>
      </c>
      <c r="F214" s="24">
        <v>21</v>
      </c>
      <c r="G214" s="25">
        <v>33</v>
      </c>
      <c r="H214" s="26"/>
      <c r="I214" s="26">
        <f t="shared" si="970"/>
        <v>0</v>
      </c>
      <c r="J214" s="4">
        <f t="shared" si="971"/>
        <v>0</v>
      </c>
      <c r="K214" s="4">
        <f t="shared" si="972"/>
        <v>0</v>
      </c>
      <c r="L214" s="4">
        <f t="shared" si="973"/>
        <v>0</v>
      </c>
      <c r="M214" s="4">
        <f t="shared" si="974"/>
        <v>0</v>
      </c>
      <c r="N214" s="6">
        <f t="shared" si="975"/>
        <v>0</v>
      </c>
      <c r="O214" s="154">
        <v>1.32E-2</v>
      </c>
      <c r="P214" s="4">
        <v>1720.44</v>
      </c>
      <c r="Q214" s="4">
        <f t="shared" si="976"/>
        <v>1961.3016</v>
      </c>
      <c r="R214" s="4">
        <f t="shared" si="977"/>
        <v>408.776544</v>
      </c>
      <c r="S214" s="4">
        <f t="shared" si="978"/>
        <v>431.48635199999995</v>
      </c>
      <c r="T214" s="4">
        <f t="shared" si="979"/>
        <v>454.19615999999996</v>
      </c>
      <c r="U214" s="4">
        <f t="shared" si="980"/>
        <v>476.90596799999997</v>
      </c>
      <c r="V214" s="7">
        <f t="shared" si="981"/>
        <v>749.42366399999992</v>
      </c>
      <c r="W214" s="156">
        <v>8.1999999999999993</v>
      </c>
      <c r="X214" s="4">
        <v>4.91</v>
      </c>
      <c r="Y214" s="4">
        <f t="shared" si="982"/>
        <v>40.262</v>
      </c>
      <c r="Z214" s="156">
        <v>15</v>
      </c>
      <c r="AA214" s="4">
        <v>4.91</v>
      </c>
      <c r="AB214" s="157">
        <f t="shared" si="983"/>
        <v>73.650000000000006</v>
      </c>
      <c r="AC214" s="12">
        <v>7.3</v>
      </c>
      <c r="AD214" s="4">
        <v>44.08</v>
      </c>
      <c r="AE214" s="4" t="e">
        <f>#REF!*AC214</f>
        <v>#REF!</v>
      </c>
      <c r="AF214" s="6">
        <f t="shared" si="984"/>
        <v>50.691999999999993</v>
      </c>
      <c r="AG214" s="7">
        <f t="shared" si="985"/>
        <v>321.78399999999999</v>
      </c>
      <c r="AH214" s="156"/>
      <c r="AI214" s="4">
        <v>0</v>
      </c>
      <c r="AJ214" s="269"/>
      <c r="AK214" s="4">
        <f t="shared" si="1043"/>
        <v>0</v>
      </c>
      <c r="AL214" s="4"/>
      <c r="AM214" s="4">
        <v>142.87</v>
      </c>
      <c r="AN214" s="6">
        <f t="shared" si="986"/>
        <v>0</v>
      </c>
      <c r="AO214" s="154">
        <v>0.183</v>
      </c>
      <c r="AP214" s="4">
        <v>0</v>
      </c>
      <c r="AQ214" s="4">
        <v>245.9</v>
      </c>
      <c r="AR214" s="6">
        <f t="shared" si="987"/>
        <v>270.49</v>
      </c>
      <c r="AS214" s="7">
        <f t="shared" si="988"/>
        <v>44.999699999999997</v>
      </c>
      <c r="AT214" s="156">
        <v>15</v>
      </c>
      <c r="AU214" s="4">
        <v>1.62</v>
      </c>
      <c r="AV214" s="4">
        <v>4.71</v>
      </c>
      <c r="AW214" s="4">
        <f t="shared" si="989"/>
        <v>24.3</v>
      </c>
      <c r="AX214" s="6">
        <f t="shared" si="990"/>
        <v>70.650000000000006</v>
      </c>
      <c r="AY214" s="165">
        <v>65</v>
      </c>
      <c r="AZ214" s="4">
        <v>1.1200000000000001</v>
      </c>
      <c r="BA214" s="4">
        <v>68.900000000000006</v>
      </c>
      <c r="BB214" s="4">
        <v>84.8</v>
      </c>
      <c r="BC214" s="4">
        <v>96.8</v>
      </c>
      <c r="BD214" s="4">
        <v>156.1</v>
      </c>
      <c r="BE214" s="4">
        <f t="shared" si="1050"/>
        <v>2.4034999999999997</v>
      </c>
      <c r="BF214" s="4">
        <f t="shared" si="991"/>
        <v>72.800000000000011</v>
      </c>
      <c r="BG214" s="6">
        <f t="shared" si="992"/>
        <v>2.64385</v>
      </c>
      <c r="BH214" s="7">
        <f t="shared" si="993"/>
        <v>156.22749999999999</v>
      </c>
      <c r="BI214" s="27"/>
      <c r="BJ214" s="28"/>
      <c r="BK214" s="29"/>
      <c r="BL214" s="30"/>
      <c r="BM214" s="31"/>
      <c r="BN214" s="28"/>
      <c r="BO214" s="29"/>
      <c r="BP214" s="30"/>
      <c r="BQ214" s="31"/>
      <c r="BR214" s="28"/>
      <c r="BS214" s="29"/>
      <c r="BT214" s="30"/>
      <c r="BU214" s="31"/>
      <c r="BV214" s="28"/>
      <c r="BW214" s="29"/>
      <c r="BX214" s="30"/>
      <c r="BY214" s="31"/>
      <c r="BZ214" s="28"/>
      <c r="CA214" s="29"/>
      <c r="CB214" s="30"/>
      <c r="CD214" s="33">
        <f t="shared" si="994"/>
        <v>224.99849999999998</v>
      </c>
      <c r="CE214" s="17">
        <f t="shared" si="995"/>
        <v>179.99879999999999</v>
      </c>
      <c r="CF214" s="17">
        <f t="shared" si="996"/>
        <v>134.9991</v>
      </c>
      <c r="CG214" s="17">
        <f t="shared" si="997"/>
        <v>89.999399999999994</v>
      </c>
      <c r="CH214" s="17">
        <f t="shared" si="998"/>
        <v>44.999699999999997</v>
      </c>
      <c r="CJ214" s="17">
        <f t="shared" si="999"/>
        <v>2.4999833333333332</v>
      </c>
      <c r="CK214" s="17">
        <f t="shared" si="1000"/>
        <v>2.3684052631578947</v>
      </c>
      <c r="CL214" s="17">
        <f t="shared" si="1001"/>
        <v>2.2499849999999997</v>
      </c>
      <c r="CM214" s="17">
        <f t="shared" si="1002"/>
        <v>2.142842857142857</v>
      </c>
      <c r="CN214" s="17">
        <f t="shared" si="1003"/>
        <v>1.3636272727272727</v>
      </c>
      <c r="CO214" s="17" t="e">
        <f>#REF!+AG214+AX214+AN214+BH214+#REF!+DP214</f>
        <v>#REF!</v>
      </c>
      <c r="CP214" s="17" t="e">
        <f>CO214*1.259</f>
        <v>#REF!</v>
      </c>
      <c r="CQ214" s="17">
        <f t="shared" si="1004"/>
        <v>667.31119999999999</v>
      </c>
      <c r="CR214" s="17">
        <f t="shared" si="1005"/>
        <v>676.68484999999998</v>
      </c>
      <c r="CS214" s="17">
        <f t="shared" si="1006"/>
        <v>714.90049999999997</v>
      </c>
      <c r="CT214" s="17">
        <f t="shared" si="1007"/>
        <v>743.74249999999995</v>
      </c>
      <c r="CU214" s="17">
        <f t="shared" si="1008"/>
        <v>886.27004999999997</v>
      </c>
      <c r="CV214" s="17">
        <f t="shared" si="1009"/>
        <v>1044.0261189</v>
      </c>
      <c r="CW214" s="17">
        <f t="shared" si="1010"/>
        <v>40.262</v>
      </c>
      <c r="CX214" s="17">
        <f t="shared" si="1011"/>
        <v>22.709807999999999</v>
      </c>
      <c r="CY214" s="33"/>
      <c r="CZ214" s="33"/>
      <c r="DA214" s="17"/>
      <c r="DB214" s="17"/>
      <c r="DC214" s="17"/>
      <c r="DD214" s="15">
        <f t="shared" si="1012"/>
        <v>102.92410874999999</v>
      </c>
      <c r="DE214" s="15">
        <f t="shared" si="1013"/>
        <v>99.943960921052621</v>
      </c>
      <c r="DF214" s="15">
        <f t="shared" si="1014"/>
        <v>97.261827874999994</v>
      </c>
      <c r="DG214" s="15">
        <f t="shared" si="1015"/>
        <v>94.835136071428565</v>
      </c>
      <c r="DH214" s="15">
        <f t="shared" si="1016"/>
        <v>77.186468409090907</v>
      </c>
      <c r="DI214" s="15"/>
      <c r="DJ214" s="15"/>
      <c r="DK214" s="15"/>
      <c r="DL214" s="15"/>
      <c r="DM214" s="15"/>
      <c r="DO214" s="17"/>
      <c r="DP214" s="17">
        <v>1.6</v>
      </c>
      <c r="DQ214" s="32">
        <v>117.8</v>
      </c>
      <c r="DR214" s="32">
        <f t="shared" si="1017"/>
        <v>164.678574</v>
      </c>
      <c r="DS214" s="32">
        <f t="shared" si="1018"/>
        <v>159.91033747368419</v>
      </c>
      <c r="DT214" s="32">
        <f t="shared" si="1019"/>
        <v>155.61892460000001</v>
      </c>
      <c r="DU214" s="32">
        <f t="shared" si="1020"/>
        <v>151.73621771428571</v>
      </c>
      <c r="DV214" s="32">
        <f t="shared" si="1021"/>
        <v>123.49834945454546</v>
      </c>
      <c r="DW214" s="32">
        <v>22</v>
      </c>
      <c r="DX214" s="32">
        <f t="shared" si="1022"/>
        <v>2264.3303924999996</v>
      </c>
      <c r="DY214" s="32">
        <f t="shared" si="1023"/>
        <v>2198.7671402631577</v>
      </c>
      <c r="DZ214" s="32">
        <f t="shared" si="1024"/>
        <v>2139.7602132499997</v>
      </c>
      <c r="EA214" s="32">
        <f t="shared" si="1025"/>
        <v>2086.3729935714282</v>
      </c>
      <c r="EB214" s="32">
        <f t="shared" si="1026"/>
        <v>1698.1023049999999</v>
      </c>
      <c r="ED214" s="15">
        <f t="shared" si="1027"/>
        <v>1852.6339574999997</v>
      </c>
      <c r="EE214" s="15">
        <f t="shared" si="1028"/>
        <v>1898.9352574999998</v>
      </c>
      <c r="EF214" s="15">
        <f t="shared" si="1029"/>
        <v>1945.2365574999999</v>
      </c>
      <c r="EG214" s="15">
        <f t="shared" si="1030"/>
        <v>1991.5378575</v>
      </c>
      <c r="EH214" s="15">
        <f t="shared" si="1031"/>
        <v>2547.1534575000001</v>
      </c>
      <c r="EI214" s="34"/>
      <c r="EJ214" s="35">
        <f t="shared" si="1032"/>
        <v>1698.1782125</v>
      </c>
      <c r="EK214" s="35">
        <f t="shared" si="1033"/>
        <v>1350.0006928571429</v>
      </c>
      <c r="EL214" s="35"/>
      <c r="EM214" s="35"/>
      <c r="EN214" s="15">
        <f t="shared" si="1034"/>
        <v>77.334844444444443</v>
      </c>
      <c r="EO214" s="15">
        <f t="shared" si="1044"/>
        <v>86.907792105263155</v>
      </c>
      <c r="EP214" s="15">
        <f t="shared" si="1045"/>
        <v>84.575502499999999</v>
      </c>
      <c r="EQ214" s="15">
        <f t="shared" si="1046"/>
        <v>77.189918750000004</v>
      </c>
      <c r="ER214" s="15">
        <f t="shared" si="1035"/>
        <v>61.363667857142858</v>
      </c>
      <c r="ES214" s="15"/>
      <c r="ET214" s="15">
        <f t="shared" si="1047"/>
        <v>1392.0272</v>
      </c>
      <c r="EU214" s="15">
        <f t="shared" si="1048"/>
        <v>1651.2480499999999</v>
      </c>
      <c r="EV214" s="15">
        <f t="shared" si="1049"/>
        <v>1691.5100499999999</v>
      </c>
      <c r="EW214" s="15">
        <f t="shared" si="1036"/>
        <v>1852.5580500000001</v>
      </c>
      <c r="EX214" s="15">
        <f t="shared" si="1037"/>
        <v>2577.27405</v>
      </c>
      <c r="EY214" s="17">
        <f t="shared" si="1038"/>
        <v>1392.0272</v>
      </c>
      <c r="EZ214" s="17">
        <f t="shared" si="1039"/>
        <v>1441.6628500000002</v>
      </c>
      <c r="FA214" s="17">
        <f t="shared" si="1040"/>
        <v>1520.1405</v>
      </c>
      <c r="FB214" s="17">
        <f t="shared" si="1041"/>
        <v>1710.0304999999998</v>
      </c>
      <c r="FC214" s="17">
        <f t="shared" si="1042"/>
        <v>2577.27405</v>
      </c>
      <c r="FE214" s="17"/>
      <c r="FF214" s="17"/>
      <c r="FG214" s="17"/>
      <c r="FH214" s="17"/>
      <c r="FI214" s="17"/>
    </row>
    <row r="215" spans="1:165" ht="13.5" thickBot="1">
      <c r="A215" s="48">
        <v>14</v>
      </c>
      <c r="B215" s="19" t="s">
        <v>210</v>
      </c>
      <c r="C215" s="23">
        <v>18</v>
      </c>
      <c r="D215" s="24">
        <v>19</v>
      </c>
      <c r="E215" s="24">
        <v>20</v>
      </c>
      <c r="F215" s="24">
        <v>21</v>
      </c>
      <c r="G215" s="25">
        <v>33</v>
      </c>
      <c r="H215" s="26"/>
      <c r="I215" s="26">
        <f t="shared" si="970"/>
        <v>0</v>
      </c>
      <c r="J215" s="4">
        <f t="shared" si="971"/>
        <v>0</v>
      </c>
      <c r="K215" s="4">
        <f t="shared" si="972"/>
        <v>0</v>
      </c>
      <c r="L215" s="4">
        <f t="shared" si="973"/>
        <v>0</v>
      </c>
      <c r="M215" s="4">
        <f t="shared" si="974"/>
        <v>0</v>
      </c>
      <c r="N215" s="6">
        <f t="shared" si="975"/>
        <v>0</v>
      </c>
      <c r="O215" s="196">
        <v>0</v>
      </c>
      <c r="P215" s="4">
        <f>O215*1</f>
        <v>0</v>
      </c>
      <c r="Q215" s="4">
        <f t="shared" si="976"/>
        <v>0</v>
      </c>
      <c r="R215" s="4">
        <f t="shared" si="977"/>
        <v>0</v>
      </c>
      <c r="S215" s="4">
        <f t="shared" si="978"/>
        <v>0</v>
      </c>
      <c r="T215" s="4">
        <f t="shared" si="979"/>
        <v>0</v>
      </c>
      <c r="U215" s="4">
        <f t="shared" si="980"/>
        <v>0</v>
      </c>
      <c r="V215" s="7">
        <f t="shared" si="981"/>
        <v>0</v>
      </c>
      <c r="W215" s="156">
        <v>8.1999999999999993</v>
      </c>
      <c r="X215" s="4">
        <v>4.91</v>
      </c>
      <c r="Y215" s="4">
        <f t="shared" si="982"/>
        <v>40.262</v>
      </c>
      <c r="Z215" s="156">
        <v>15</v>
      </c>
      <c r="AA215" s="4">
        <v>4.91</v>
      </c>
      <c r="AB215" s="157">
        <f t="shared" si="983"/>
        <v>73.650000000000006</v>
      </c>
      <c r="AC215" s="12">
        <v>7.3</v>
      </c>
      <c r="AD215" s="4">
        <v>44.08</v>
      </c>
      <c r="AE215" s="4" t="e">
        <f>#REF!*AC215</f>
        <v>#REF!</v>
      </c>
      <c r="AF215" s="6">
        <f t="shared" si="984"/>
        <v>50.691999999999993</v>
      </c>
      <c r="AG215" s="7">
        <f t="shared" si="985"/>
        <v>321.78399999999999</v>
      </c>
      <c r="AH215" s="156">
        <v>0.6</v>
      </c>
      <c r="AI215" s="4">
        <v>0</v>
      </c>
      <c r="AJ215" s="269">
        <v>312.38</v>
      </c>
      <c r="AK215" s="4">
        <f t="shared" si="1043"/>
        <v>0</v>
      </c>
      <c r="AL215" s="4"/>
      <c r="AM215" s="4">
        <v>148.24</v>
      </c>
      <c r="AN215" s="6">
        <f t="shared" si="986"/>
        <v>187.428</v>
      </c>
      <c r="AO215" s="154">
        <v>0.183</v>
      </c>
      <c r="AP215" s="4">
        <v>149.05000000000001</v>
      </c>
      <c r="AQ215" s="4">
        <v>316.42</v>
      </c>
      <c r="AR215" s="6">
        <f t="shared" si="987"/>
        <v>348.06200000000007</v>
      </c>
      <c r="AS215" s="7">
        <f t="shared" si="988"/>
        <v>57.904859999999999</v>
      </c>
      <c r="AT215" s="156">
        <v>15</v>
      </c>
      <c r="AU215" s="4">
        <v>1.62</v>
      </c>
      <c r="AV215" s="4">
        <v>4.71</v>
      </c>
      <c r="AW215" s="4">
        <f t="shared" si="989"/>
        <v>24.3</v>
      </c>
      <c r="AX215" s="6">
        <f t="shared" si="990"/>
        <v>70.650000000000006</v>
      </c>
      <c r="AY215" s="165">
        <v>65</v>
      </c>
      <c r="AZ215" s="4">
        <v>1.1200000000000001</v>
      </c>
      <c r="BA215" s="4">
        <v>68.900000000000006</v>
      </c>
      <c r="BB215" s="4">
        <v>84.8</v>
      </c>
      <c r="BC215" s="4">
        <v>96.8</v>
      </c>
      <c r="BD215" s="4">
        <v>121</v>
      </c>
      <c r="BE215" s="4">
        <f t="shared" si="1050"/>
        <v>2.4034999999999997</v>
      </c>
      <c r="BF215" s="4">
        <f t="shared" si="991"/>
        <v>72.800000000000011</v>
      </c>
      <c r="BG215" s="6">
        <f t="shared" si="992"/>
        <v>2.64385</v>
      </c>
      <c r="BH215" s="7">
        <f t="shared" si="993"/>
        <v>156.22749999999999</v>
      </c>
      <c r="BI215" s="27"/>
      <c r="BJ215" s="28"/>
      <c r="BK215" s="29"/>
      <c r="BL215" s="30"/>
      <c r="BM215" s="31"/>
      <c r="BN215" s="28"/>
      <c r="BO215" s="29"/>
      <c r="BP215" s="30"/>
      <c r="BQ215" s="31"/>
      <c r="BR215" s="28"/>
      <c r="BS215" s="29"/>
      <c r="BT215" s="30"/>
      <c r="BU215" s="31"/>
      <c r="BV215" s="28"/>
      <c r="BW215" s="29"/>
      <c r="BX215" s="30"/>
      <c r="BY215" s="31"/>
      <c r="BZ215" s="28"/>
      <c r="CA215" s="29"/>
      <c r="CB215" s="30"/>
      <c r="CD215" s="33">
        <f t="shared" si="994"/>
        <v>289.52429999999998</v>
      </c>
      <c r="CE215" s="17">
        <f t="shared" si="995"/>
        <v>231.61944</v>
      </c>
      <c r="CF215" s="17">
        <f t="shared" si="996"/>
        <v>173.71458000000001</v>
      </c>
      <c r="CG215" s="17">
        <f t="shared" si="997"/>
        <v>115.80972</v>
      </c>
      <c r="CH215" s="17">
        <f t="shared" si="998"/>
        <v>57.904859999999999</v>
      </c>
      <c r="CJ215" s="17">
        <f t="shared" si="999"/>
        <v>3.2169366666666668</v>
      </c>
      <c r="CK215" s="17">
        <f t="shared" si="1000"/>
        <v>3.0476242105263158</v>
      </c>
      <c r="CL215" s="17">
        <f t="shared" si="1001"/>
        <v>2.8952430000000002</v>
      </c>
      <c r="CM215" s="17">
        <f t="shared" si="1002"/>
        <v>2.7573742857142856</v>
      </c>
      <c r="CN215" s="17">
        <f t="shared" si="1003"/>
        <v>1.7546927272727273</v>
      </c>
      <c r="CO215" s="17" t="e">
        <f>#REF!+AG215+AX215+AN215+BH215+#REF!+DP215</f>
        <v>#REF!</v>
      </c>
      <c r="CP215" s="17" t="e">
        <f>CO215*1.258</f>
        <v>#REF!</v>
      </c>
      <c r="CQ215" s="17">
        <f t="shared" si="1004"/>
        <v>867.64435999999989</v>
      </c>
      <c r="CR215" s="17">
        <f t="shared" si="1005"/>
        <v>877.01800999999989</v>
      </c>
      <c r="CS215" s="17">
        <f t="shared" si="1006"/>
        <v>915.23365999999987</v>
      </c>
      <c r="CT215" s="17">
        <f t="shared" si="1007"/>
        <v>944.07565999999986</v>
      </c>
      <c r="CU215" s="17">
        <f t="shared" si="1008"/>
        <v>1002.2403599999999</v>
      </c>
      <c r="CV215" s="17">
        <f t="shared" si="1009"/>
        <v>1190.6615476799998</v>
      </c>
      <c r="CW215" s="17">
        <f t="shared" si="1010"/>
        <v>40.262</v>
      </c>
      <c r="CX215" s="17">
        <f t="shared" si="1011"/>
        <v>0</v>
      </c>
      <c r="CY215" s="33"/>
      <c r="CZ215" s="33"/>
      <c r="DA215" s="17"/>
      <c r="DB215" s="17"/>
      <c r="DC215" s="17"/>
      <c r="DD215" s="15">
        <f t="shared" si="1012"/>
        <v>110.33332299999998</v>
      </c>
      <c r="DE215" s="15">
        <f t="shared" si="1013"/>
        <v>106.96321652631576</v>
      </c>
      <c r="DF215" s="15">
        <f t="shared" si="1014"/>
        <v>103.93012069999999</v>
      </c>
      <c r="DG215" s="15">
        <f t="shared" si="1015"/>
        <v>101.18589114285713</v>
      </c>
      <c r="DH215" s="15">
        <f t="shared" si="1016"/>
        <v>81.227857999999998</v>
      </c>
      <c r="DI215" s="15"/>
      <c r="DJ215" s="15"/>
      <c r="DK215" s="15"/>
      <c r="DL215" s="15"/>
      <c r="DM215" s="15"/>
      <c r="DO215" s="17"/>
      <c r="DP215" s="17">
        <v>1.6</v>
      </c>
      <c r="DQ215" s="32">
        <v>118.8</v>
      </c>
      <c r="DR215" s="32">
        <f t="shared" si="1017"/>
        <v>176.53331679999997</v>
      </c>
      <c r="DS215" s="32">
        <f t="shared" si="1018"/>
        <v>171.14114644210522</v>
      </c>
      <c r="DT215" s="32">
        <f t="shared" si="1019"/>
        <v>166.28819311999999</v>
      </c>
      <c r="DU215" s="32">
        <f t="shared" si="1020"/>
        <v>161.89742582857141</v>
      </c>
      <c r="DV215" s="32">
        <f t="shared" si="1021"/>
        <v>129.96457280000001</v>
      </c>
      <c r="DW215" s="32">
        <v>7</v>
      </c>
      <c r="DX215" s="32">
        <f t="shared" si="1022"/>
        <v>772.33326099999988</v>
      </c>
      <c r="DY215" s="32">
        <f t="shared" si="1023"/>
        <v>748.74251568421028</v>
      </c>
      <c r="DZ215" s="32">
        <f t="shared" si="1024"/>
        <v>727.51084489999994</v>
      </c>
      <c r="EA215" s="32">
        <f t="shared" si="1025"/>
        <v>708.3012379999999</v>
      </c>
      <c r="EB215" s="32">
        <f t="shared" si="1026"/>
        <v>568.59500600000001</v>
      </c>
      <c r="ED215" s="15">
        <f t="shared" si="1027"/>
        <v>1985.9998139999996</v>
      </c>
      <c r="EE215" s="15">
        <f t="shared" si="1028"/>
        <v>2032.3011139999994</v>
      </c>
      <c r="EF215" s="15">
        <f t="shared" si="1029"/>
        <v>2078.602414</v>
      </c>
      <c r="EG215" s="15">
        <f t="shared" si="1030"/>
        <v>2124.9037139999996</v>
      </c>
      <c r="EH215" s="15">
        <f t="shared" si="1031"/>
        <v>2680.5193140000001</v>
      </c>
      <c r="EI215" s="34"/>
      <c r="EJ215" s="35">
        <f t="shared" si="1032"/>
        <v>574.15410499999996</v>
      </c>
      <c r="EK215" s="35">
        <f t="shared" si="1033"/>
        <v>448.87405999999993</v>
      </c>
      <c r="EL215" s="35"/>
      <c r="EM215" s="35"/>
      <c r="EN215" s="15">
        <f t="shared" si="1034"/>
        <v>88.464464444444445</v>
      </c>
      <c r="EO215" s="15">
        <f t="shared" si="1044"/>
        <v>93.011492631578932</v>
      </c>
      <c r="EP215" s="15">
        <f t="shared" si="1045"/>
        <v>90.374017999999992</v>
      </c>
      <c r="EQ215" s="15">
        <f t="shared" si="1046"/>
        <v>82.022014999999996</v>
      </c>
      <c r="ER215" s="15">
        <f t="shared" si="1035"/>
        <v>64.124865714285704</v>
      </c>
      <c r="ES215" s="15"/>
      <c r="ET215" s="15">
        <f t="shared" si="1047"/>
        <v>1592.3603600000001</v>
      </c>
      <c r="EU215" s="15">
        <f t="shared" si="1048"/>
        <v>1767.2183599999996</v>
      </c>
      <c r="EV215" s="15">
        <f t="shared" si="1049"/>
        <v>1807.4803599999998</v>
      </c>
      <c r="EW215" s="15">
        <f t="shared" si="1036"/>
        <v>1968.5283599999998</v>
      </c>
      <c r="EX215" s="15">
        <f t="shared" si="1037"/>
        <v>2693.2443599999997</v>
      </c>
      <c r="EY215" s="17">
        <f t="shared" si="1038"/>
        <v>1592.3603600000001</v>
      </c>
      <c r="EZ215" s="17">
        <f t="shared" si="1039"/>
        <v>1641.9960099999998</v>
      </c>
      <c r="FA215" s="17">
        <f t="shared" si="1040"/>
        <v>1720.4736599999999</v>
      </c>
      <c r="FB215" s="17">
        <f t="shared" si="1041"/>
        <v>1910.36366</v>
      </c>
      <c r="FC215" s="17">
        <f t="shared" si="1042"/>
        <v>2693.2443599999997</v>
      </c>
      <c r="FE215" s="17"/>
      <c r="FF215" s="17"/>
      <c r="FG215" s="17"/>
      <c r="FH215" s="17"/>
      <c r="FI215" s="17"/>
    </row>
    <row r="216" spans="1:165" ht="13.5" thickBot="1">
      <c r="A216" s="36">
        <v>15</v>
      </c>
      <c r="B216" s="197" t="s">
        <v>97</v>
      </c>
      <c r="C216" s="37">
        <v>18</v>
      </c>
      <c r="D216" s="38">
        <v>19</v>
      </c>
      <c r="E216" s="38">
        <v>20</v>
      </c>
      <c r="F216" s="38">
        <v>21</v>
      </c>
      <c r="G216" s="39">
        <v>33</v>
      </c>
      <c r="H216" s="26"/>
      <c r="I216" s="26">
        <f t="shared" si="970"/>
        <v>0</v>
      </c>
      <c r="J216" s="10">
        <f t="shared" si="971"/>
        <v>0</v>
      </c>
      <c r="K216" s="10">
        <f t="shared" si="972"/>
        <v>0</v>
      </c>
      <c r="L216" s="10">
        <f t="shared" si="973"/>
        <v>0</v>
      </c>
      <c r="M216" s="10">
        <f t="shared" si="974"/>
        <v>0</v>
      </c>
      <c r="N216" s="40">
        <f t="shared" si="975"/>
        <v>0</v>
      </c>
      <c r="O216" s="154">
        <v>1.32E-2</v>
      </c>
      <c r="P216" s="4">
        <v>1720.44</v>
      </c>
      <c r="Q216" s="4">
        <f t="shared" si="976"/>
        <v>1961.3016</v>
      </c>
      <c r="R216" s="10">
        <f t="shared" si="977"/>
        <v>408.776544</v>
      </c>
      <c r="S216" s="10">
        <f t="shared" si="978"/>
        <v>431.48635199999995</v>
      </c>
      <c r="T216" s="10">
        <f t="shared" si="979"/>
        <v>454.19615999999996</v>
      </c>
      <c r="U216" s="10">
        <f t="shared" si="980"/>
        <v>476.90596799999997</v>
      </c>
      <c r="V216" s="42">
        <f t="shared" si="981"/>
        <v>749.42366399999992</v>
      </c>
      <c r="W216" s="156">
        <v>8.1999999999999993</v>
      </c>
      <c r="X216" s="4">
        <v>4.91</v>
      </c>
      <c r="Y216" s="4">
        <f t="shared" si="982"/>
        <v>40.262</v>
      </c>
      <c r="Z216" s="156">
        <v>15</v>
      </c>
      <c r="AA216" s="4">
        <v>4.91</v>
      </c>
      <c r="AB216" s="157">
        <f t="shared" si="983"/>
        <v>73.650000000000006</v>
      </c>
      <c r="AC216" s="169">
        <v>7.3</v>
      </c>
      <c r="AD216" s="4">
        <v>44.08</v>
      </c>
      <c r="AE216" s="10" t="e">
        <f>#REF!*AC216</f>
        <v>#REF!</v>
      </c>
      <c r="AF216" s="6">
        <f t="shared" si="984"/>
        <v>50.691999999999993</v>
      </c>
      <c r="AG216" s="7">
        <f t="shared" si="985"/>
        <v>321.78399999999999</v>
      </c>
      <c r="AH216" s="187">
        <v>0.6</v>
      </c>
      <c r="AI216" s="10">
        <v>0</v>
      </c>
      <c r="AJ216" s="271">
        <v>312.38</v>
      </c>
      <c r="AK216" s="10">
        <f t="shared" si="1043"/>
        <v>0</v>
      </c>
      <c r="AL216" s="10"/>
      <c r="AM216" s="10">
        <v>153.63</v>
      </c>
      <c r="AN216" s="6">
        <f t="shared" si="986"/>
        <v>187.428</v>
      </c>
      <c r="AO216" s="188">
        <v>0</v>
      </c>
      <c r="AP216" s="10">
        <v>0</v>
      </c>
      <c r="AQ216" s="4">
        <f>AP216*1.193</f>
        <v>0</v>
      </c>
      <c r="AR216" s="6">
        <f t="shared" si="987"/>
        <v>0</v>
      </c>
      <c r="AS216" s="7">
        <f t="shared" si="988"/>
        <v>0</v>
      </c>
      <c r="AT216" s="156">
        <v>15</v>
      </c>
      <c r="AU216" s="10">
        <v>1.62</v>
      </c>
      <c r="AV216" s="4">
        <v>4.71</v>
      </c>
      <c r="AW216" s="10">
        <f t="shared" si="989"/>
        <v>24.3</v>
      </c>
      <c r="AX216" s="6">
        <f t="shared" si="990"/>
        <v>70.650000000000006</v>
      </c>
      <c r="AY216" s="165">
        <v>65</v>
      </c>
      <c r="AZ216" s="10">
        <v>1.1200000000000001</v>
      </c>
      <c r="BA216" s="4">
        <v>68.900000000000006</v>
      </c>
      <c r="BB216" s="4">
        <v>84.8</v>
      </c>
      <c r="BC216" s="4">
        <v>109.5</v>
      </c>
      <c r="BD216" s="4">
        <v>156.1</v>
      </c>
      <c r="BE216" s="4">
        <f t="shared" si="1050"/>
        <v>2.4034999999999997</v>
      </c>
      <c r="BF216" s="10">
        <f t="shared" si="991"/>
        <v>72.800000000000011</v>
      </c>
      <c r="BG216" s="6">
        <f t="shared" si="992"/>
        <v>2.64385</v>
      </c>
      <c r="BH216" s="7">
        <f t="shared" si="993"/>
        <v>156.22749999999999</v>
      </c>
      <c r="BI216" s="43"/>
      <c r="BJ216" s="44"/>
      <c r="BK216" s="45"/>
      <c r="BL216" s="46"/>
      <c r="BM216" s="47"/>
      <c r="BN216" s="44"/>
      <c r="BO216" s="45"/>
      <c r="BP216" s="46"/>
      <c r="BQ216" s="47"/>
      <c r="BR216" s="44"/>
      <c r="BS216" s="45"/>
      <c r="BT216" s="46"/>
      <c r="BU216" s="47"/>
      <c r="BV216" s="44"/>
      <c r="BW216" s="45"/>
      <c r="BX216" s="46"/>
      <c r="BY216" s="47"/>
      <c r="BZ216" s="44"/>
      <c r="CA216" s="45"/>
      <c r="CB216" s="46"/>
      <c r="CD216" s="33">
        <f t="shared" si="994"/>
        <v>0</v>
      </c>
      <c r="CE216" s="17">
        <f t="shared" si="995"/>
        <v>0</v>
      </c>
      <c r="CF216" s="17">
        <f t="shared" si="996"/>
        <v>0</v>
      </c>
      <c r="CG216" s="17">
        <f t="shared" si="997"/>
        <v>0</v>
      </c>
      <c r="CH216" s="17">
        <f t="shared" si="998"/>
        <v>0</v>
      </c>
      <c r="CJ216" s="17">
        <f t="shared" si="999"/>
        <v>0</v>
      </c>
      <c r="CK216" s="17">
        <f t="shared" si="1000"/>
        <v>0</v>
      </c>
      <c r="CL216" s="17">
        <f t="shared" si="1001"/>
        <v>0</v>
      </c>
      <c r="CM216" s="17">
        <f t="shared" si="1002"/>
        <v>0</v>
      </c>
      <c r="CN216" s="17">
        <f t="shared" si="1003"/>
        <v>0</v>
      </c>
      <c r="CO216" s="17" t="e">
        <f>#REF!+AG216+AX216+AN216+BH216+#REF!+DP216</f>
        <v>#REF!</v>
      </c>
      <c r="CP216" s="17" t="e">
        <f>CO216*1.258</f>
        <v>#REF!</v>
      </c>
      <c r="CQ216" s="17">
        <f t="shared" si="1004"/>
        <v>809.73949999999991</v>
      </c>
      <c r="CR216" s="17">
        <f t="shared" si="1005"/>
        <v>819.11314999999991</v>
      </c>
      <c r="CS216" s="17">
        <f t="shared" si="1006"/>
        <v>857.32879999999989</v>
      </c>
      <c r="CT216" s="17">
        <f t="shared" si="1007"/>
        <v>916.69524999999999</v>
      </c>
      <c r="CU216" s="17">
        <f t="shared" si="1008"/>
        <v>1028.6983499999999</v>
      </c>
      <c r="CV216" s="17">
        <f t="shared" si="1009"/>
        <v>1236.4954166999999</v>
      </c>
      <c r="CW216" s="17">
        <f t="shared" si="1010"/>
        <v>40.262</v>
      </c>
      <c r="CX216" s="17">
        <f t="shared" si="1011"/>
        <v>22.709807999999999</v>
      </c>
      <c r="CY216" s="33"/>
      <c r="CZ216" s="33"/>
      <c r="DA216" s="17"/>
      <c r="DB216" s="17"/>
      <c r="DC216" s="17"/>
      <c r="DD216" s="15">
        <f t="shared" si="1012"/>
        <v>112.02369458333332</v>
      </c>
      <c r="DE216" s="15">
        <f t="shared" si="1013"/>
        <v>108.56462118421051</v>
      </c>
      <c r="DF216" s="15">
        <f t="shared" si="1014"/>
        <v>105.451455125</v>
      </c>
      <c r="DG216" s="15">
        <f t="shared" si="1015"/>
        <v>102.63478107142855</v>
      </c>
      <c r="DH216" s="15">
        <f t="shared" si="1016"/>
        <v>82.14987886363636</v>
      </c>
      <c r="DI216" s="15"/>
      <c r="DJ216" s="15"/>
      <c r="DK216" s="15"/>
      <c r="DL216" s="15"/>
      <c r="DM216" s="15"/>
      <c r="DO216" s="17"/>
      <c r="DP216" s="17">
        <v>1.8</v>
      </c>
      <c r="DQ216" s="32">
        <v>120.2</v>
      </c>
      <c r="DR216" s="32">
        <f t="shared" si="1017"/>
        <v>201.64265024999997</v>
      </c>
      <c r="DS216" s="32">
        <f t="shared" si="1018"/>
        <v>195.41631813157892</v>
      </c>
      <c r="DT216" s="32">
        <f t="shared" si="1019"/>
        <v>189.81261922499999</v>
      </c>
      <c r="DU216" s="32">
        <f t="shared" si="1020"/>
        <v>184.74260592857138</v>
      </c>
      <c r="DV216" s="32">
        <f t="shared" si="1021"/>
        <v>147.86978195454546</v>
      </c>
      <c r="DW216" s="32">
        <v>24</v>
      </c>
      <c r="DX216" s="32">
        <f t="shared" si="1022"/>
        <v>2688.5686699999997</v>
      </c>
      <c r="DY216" s="32">
        <f t="shared" si="1023"/>
        <v>2605.5509084210521</v>
      </c>
      <c r="DZ216" s="32">
        <f t="shared" si="1024"/>
        <v>2530.8349229999999</v>
      </c>
      <c r="EA216" s="32">
        <f t="shared" si="1025"/>
        <v>2463.2347457142851</v>
      </c>
      <c r="EB216" s="32">
        <f t="shared" si="1026"/>
        <v>1971.5970927272726</v>
      </c>
      <c r="ED216" s="15">
        <f t="shared" si="1027"/>
        <v>2016.4265024999997</v>
      </c>
      <c r="EE216" s="15">
        <f t="shared" si="1028"/>
        <v>2062.7278024999996</v>
      </c>
      <c r="EF216" s="15">
        <f t="shared" si="1029"/>
        <v>2109.0291024999997</v>
      </c>
      <c r="EG216" s="15">
        <f t="shared" si="1030"/>
        <v>2155.3304024999993</v>
      </c>
      <c r="EH216" s="15">
        <f t="shared" si="1031"/>
        <v>2710.9460024999998</v>
      </c>
      <c r="EI216" s="34"/>
      <c r="EJ216" s="35">
        <f t="shared" si="1032"/>
        <v>1994.9863499999997</v>
      </c>
      <c r="EK216" s="35">
        <f t="shared" si="1033"/>
        <v>1554.1156285714285</v>
      </c>
      <c r="EL216" s="35"/>
      <c r="EM216" s="35"/>
      <c r="EN216" s="15">
        <f t="shared" si="1034"/>
        <v>85.247527777777776</v>
      </c>
      <c r="EO216" s="15">
        <f t="shared" si="1044"/>
        <v>94.404018421052626</v>
      </c>
      <c r="EP216" s="15">
        <f t="shared" si="1045"/>
        <v>91.696917499999998</v>
      </c>
      <c r="EQ216" s="15">
        <f t="shared" si="1046"/>
        <v>83.124431249999986</v>
      </c>
      <c r="ER216" s="15">
        <f t="shared" si="1035"/>
        <v>64.754817857142854</v>
      </c>
      <c r="ES216" s="15"/>
      <c r="ET216" s="15">
        <f t="shared" si="1047"/>
        <v>1534.4555</v>
      </c>
      <c r="EU216" s="15">
        <f t="shared" si="1048"/>
        <v>1793.67635</v>
      </c>
      <c r="EV216" s="15">
        <f t="shared" si="1049"/>
        <v>1833.9383499999999</v>
      </c>
      <c r="EW216" s="15">
        <f t="shared" si="1036"/>
        <v>1994.9863499999997</v>
      </c>
      <c r="EX216" s="15">
        <f t="shared" si="1037"/>
        <v>2719.70235</v>
      </c>
      <c r="EY216" s="17">
        <f t="shared" si="1038"/>
        <v>1534.4555</v>
      </c>
      <c r="EZ216" s="17">
        <f t="shared" si="1039"/>
        <v>1584.09115</v>
      </c>
      <c r="FA216" s="17">
        <f t="shared" si="1040"/>
        <v>1662.5688</v>
      </c>
      <c r="FB216" s="17">
        <f t="shared" si="1041"/>
        <v>1882.98325</v>
      </c>
      <c r="FC216" s="17">
        <f t="shared" si="1042"/>
        <v>2719.7023499999996</v>
      </c>
      <c r="FE216" s="17"/>
      <c r="FF216" s="17"/>
      <c r="FG216" s="17"/>
      <c r="FH216" s="17"/>
      <c r="FI216" s="17"/>
    </row>
    <row r="217" spans="1:165" ht="13.5" thickBot="1">
      <c r="A217" s="206">
        <v>17</v>
      </c>
      <c r="B217" s="207" t="s">
        <v>211</v>
      </c>
      <c r="C217" s="138"/>
      <c r="D217" s="139"/>
      <c r="E217" s="139"/>
      <c r="F217" s="139"/>
      <c r="G217" s="140"/>
      <c r="H217" s="26">
        <f>G217*1.193</f>
        <v>0</v>
      </c>
      <c r="I217" s="26">
        <f t="shared" si="970"/>
        <v>0</v>
      </c>
      <c r="J217" s="11"/>
      <c r="K217" s="11"/>
      <c r="L217" s="11"/>
      <c r="M217" s="11"/>
      <c r="N217" s="143"/>
      <c r="O217" s="144"/>
      <c r="P217" s="4">
        <f>O217*1</f>
        <v>0</v>
      </c>
      <c r="Q217" s="4">
        <f t="shared" si="976"/>
        <v>0</v>
      </c>
      <c r="R217" s="11"/>
      <c r="S217" s="11"/>
      <c r="T217" s="11"/>
      <c r="U217" s="11"/>
      <c r="V217" s="16"/>
      <c r="W217" s="156"/>
      <c r="X217" s="4"/>
      <c r="Y217" s="4"/>
      <c r="Z217" s="156"/>
      <c r="AA217" s="4"/>
      <c r="AB217" s="157"/>
      <c r="AC217" s="144"/>
      <c r="AD217" s="4"/>
      <c r="AE217" s="11"/>
      <c r="AF217" s="6"/>
      <c r="AG217" s="7"/>
      <c r="AH217" s="145"/>
      <c r="AI217" s="11"/>
      <c r="AJ217" s="11"/>
      <c r="AK217" s="11"/>
      <c r="AL217" s="11"/>
      <c r="AM217" s="11"/>
      <c r="AN217" s="6"/>
      <c r="AO217" s="149"/>
      <c r="AP217" s="11"/>
      <c r="AQ217" s="4"/>
      <c r="AR217" s="6"/>
      <c r="AS217" s="7"/>
      <c r="AT217" s="156"/>
      <c r="AU217" s="11"/>
      <c r="AV217" s="4"/>
      <c r="AW217" s="11"/>
      <c r="AX217" s="6"/>
      <c r="AY217" s="165"/>
      <c r="AZ217" s="11"/>
      <c r="BA217" s="4"/>
      <c r="BB217" s="4"/>
      <c r="BC217" s="4"/>
      <c r="BD217" s="4"/>
      <c r="BE217" s="4"/>
      <c r="BF217" s="11"/>
      <c r="BG217" s="6"/>
      <c r="BH217" s="7"/>
      <c r="BI217" s="190"/>
      <c r="BJ217" s="191"/>
      <c r="BK217" s="192"/>
      <c r="BL217" s="193"/>
      <c r="BM217" s="194"/>
      <c r="BN217" s="191"/>
      <c r="BO217" s="192"/>
      <c r="BP217" s="193"/>
      <c r="BQ217" s="194"/>
      <c r="BR217" s="191"/>
      <c r="BS217" s="192"/>
      <c r="BT217" s="193"/>
      <c r="BU217" s="194"/>
      <c r="BV217" s="191"/>
      <c r="BW217" s="192"/>
      <c r="BX217" s="193"/>
      <c r="BY217" s="194"/>
      <c r="BZ217" s="191"/>
      <c r="CA217" s="192"/>
      <c r="CB217" s="193"/>
      <c r="CD217" s="33"/>
      <c r="CE217" s="17"/>
      <c r="CF217" s="17"/>
      <c r="CG217" s="17"/>
      <c r="CH217" s="17"/>
      <c r="CJ217" s="17"/>
      <c r="CK217" s="17"/>
      <c r="CL217" s="17"/>
      <c r="CM217" s="17"/>
      <c r="CN217" s="17"/>
      <c r="CO217" s="17"/>
      <c r="CP217" s="17"/>
      <c r="CQ217" s="17">
        <f t="shared" si="1004"/>
        <v>0</v>
      </c>
      <c r="CR217" s="17">
        <f t="shared" si="1005"/>
        <v>0</v>
      </c>
      <c r="CS217" s="17">
        <f t="shared" si="1006"/>
        <v>0</v>
      </c>
      <c r="CT217" s="17">
        <f t="shared" si="1007"/>
        <v>0</v>
      </c>
      <c r="CU217" s="17">
        <f t="shared" si="1008"/>
        <v>0</v>
      </c>
      <c r="CV217" s="17"/>
      <c r="CW217" s="17">
        <f t="shared" si="1010"/>
        <v>0</v>
      </c>
      <c r="CX217" s="17"/>
      <c r="CY217" s="33"/>
      <c r="CZ217" s="33"/>
      <c r="DA217" s="17"/>
      <c r="DB217" s="17"/>
      <c r="DC217" s="17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O217" s="17"/>
      <c r="DP217" s="17"/>
      <c r="ED217" s="15"/>
      <c r="EE217" s="15"/>
      <c r="EF217" s="15"/>
      <c r="EG217" s="15"/>
      <c r="EH217" s="15"/>
      <c r="EI217" s="34"/>
      <c r="EJ217" s="35"/>
      <c r="EK217" s="35"/>
      <c r="EL217" s="35"/>
      <c r="EM217" s="35"/>
      <c r="EN217" s="15">
        <f t="shared" si="1034"/>
        <v>0</v>
      </c>
      <c r="EO217" s="15">
        <f t="shared" si="1044"/>
        <v>0</v>
      </c>
      <c r="EP217" s="15">
        <f t="shared" si="1045"/>
        <v>0</v>
      </c>
      <c r="EQ217" s="15">
        <f t="shared" si="1046"/>
        <v>0</v>
      </c>
      <c r="ER217" s="15">
        <f t="shared" si="1035"/>
        <v>0</v>
      </c>
      <c r="ES217" s="15"/>
      <c r="ET217" s="15">
        <f t="shared" si="1047"/>
        <v>0</v>
      </c>
      <c r="EU217" s="15">
        <f t="shared" si="1048"/>
        <v>0</v>
      </c>
      <c r="EV217" s="15">
        <f t="shared" si="1049"/>
        <v>0</v>
      </c>
      <c r="EW217" s="15"/>
      <c r="EX217" s="15"/>
      <c r="EY217" s="17">
        <f t="shared" si="1038"/>
        <v>0</v>
      </c>
      <c r="EZ217" s="17">
        <f t="shared" si="1039"/>
        <v>0</v>
      </c>
      <c r="FA217" s="17">
        <f t="shared" si="1040"/>
        <v>0</v>
      </c>
      <c r="FB217" s="17">
        <f t="shared" si="1041"/>
        <v>0</v>
      </c>
      <c r="FC217" s="17">
        <f t="shared" si="1042"/>
        <v>0</v>
      </c>
      <c r="FE217" s="17"/>
      <c r="FF217" s="17"/>
      <c r="FG217" s="17"/>
      <c r="FH217" s="17"/>
      <c r="FI217" s="17"/>
    </row>
    <row r="218" spans="1:165" ht="13.5" thickBot="1">
      <c r="A218" s="22">
        <v>1</v>
      </c>
      <c r="B218" s="18" t="s">
        <v>212</v>
      </c>
      <c r="C218" s="23">
        <v>18</v>
      </c>
      <c r="D218" s="24">
        <v>19</v>
      </c>
      <c r="E218" s="24">
        <v>20</v>
      </c>
      <c r="F218" s="24">
        <v>21</v>
      </c>
      <c r="G218" s="25">
        <v>33</v>
      </c>
      <c r="H218" s="26"/>
      <c r="I218" s="26">
        <f t="shared" si="970"/>
        <v>0</v>
      </c>
      <c r="J218" s="4">
        <f t="shared" ref="J218:J229" si="1051">I218*C218</f>
        <v>0</v>
      </c>
      <c r="K218" s="4">
        <f t="shared" ref="K218:K229" si="1052">I218*D218</f>
        <v>0</v>
      </c>
      <c r="L218" s="4">
        <f t="shared" ref="L218:L229" si="1053">I218*E218</f>
        <v>0</v>
      </c>
      <c r="M218" s="4">
        <f t="shared" ref="M218:M229" si="1054">I218*F218</f>
        <v>0</v>
      </c>
      <c r="N218" s="6">
        <f t="shared" ref="N218:N229" si="1055">I218*G218</f>
        <v>0</v>
      </c>
      <c r="O218" s="12">
        <v>0</v>
      </c>
      <c r="P218" s="4">
        <f>O218*1</f>
        <v>0</v>
      </c>
      <c r="Q218" s="4">
        <f t="shared" si="976"/>
        <v>0</v>
      </c>
      <c r="R218" s="4">
        <f t="shared" ref="R218:R229" si="1056">P218*O218*C218</f>
        <v>0</v>
      </c>
      <c r="S218" s="4">
        <f t="shared" ref="S218:S229" si="1057">P218*O218*D218</f>
        <v>0</v>
      </c>
      <c r="T218" s="4">
        <f t="shared" ref="T218:T229" si="1058">P218*O218*E218</f>
        <v>0</v>
      </c>
      <c r="U218" s="4">
        <f t="shared" ref="U218:U229" si="1059">P218*O218*F218</f>
        <v>0</v>
      </c>
      <c r="V218" s="7">
        <f t="shared" ref="V218:V229" si="1060">P218*O218*G218</f>
        <v>0</v>
      </c>
      <c r="W218" s="156">
        <v>8.1999999999999993</v>
      </c>
      <c r="X218" s="4">
        <v>4.91</v>
      </c>
      <c r="Y218" s="4">
        <f t="shared" ref="Y218:Y229" si="1061">W218*X218</f>
        <v>40.262</v>
      </c>
      <c r="Z218" s="156">
        <v>15</v>
      </c>
      <c r="AA218" s="4">
        <v>4.91</v>
      </c>
      <c r="AB218" s="157">
        <f t="shared" ref="AB218:AB229" si="1062">AA218*Z218</f>
        <v>73.650000000000006</v>
      </c>
      <c r="AC218" s="12">
        <v>5.7</v>
      </c>
      <c r="AD218" s="4">
        <v>30.93</v>
      </c>
      <c r="AE218" s="4" t="e">
        <f>#REF!*AC218</f>
        <v>#REF!</v>
      </c>
      <c r="AF218" s="6">
        <f t="shared" ref="AF218:AF229" si="1063">AD218*1.15</f>
        <v>35.569499999999998</v>
      </c>
      <c r="AG218" s="7">
        <f t="shared" ref="AG218:AG229" si="1064">AC218*AD218</f>
        <v>176.30100000000002</v>
      </c>
      <c r="AH218" s="156"/>
      <c r="AI218" s="4">
        <v>0</v>
      </c>
      <c r="AJ218" s="4"/>
      <c r="AK218" s="4">
        <f t="shared" ref="AK218:AK229" si="1065">AI218*AH218</f>
        <v>0</v>
      </c>
      <c r="AL218" s="4"/>
      <c r="AM218" s="4"/>
      <c r="AN218" s="6">
        <f t="shared" ref="AN218:AN229" si="1066">AH218*AJ218</f>
        <v>0</v>
      </c>
      <c r="AO218" s="159">
        <v>0.3</v>
      </c>
      <c r="AP218" s="4">
        <v>0</v>
      </c>
      <c r="AQ218" s="4">
        <v>150.43</v>
      </c>
      <c r="AR218" s="6">
        <f t="shared" ref="AR218:AR229" si="1067">AQ218*1.1</f>
        <v>165.47300000000001</v>
      </c>
      <c r="AS218" s="7">
        <f t="shared" ref="AS218:AS229" si="1068">AO218*AQ218</f>
        <v>45.128999999999998</v>
      </c>
      <c r="AT218" s="156">
        <v>15</v>
      </c>
      <c r="AU218" s="4">
        <v>1.62</v>
      </c>
      <c r="AV218" s="4">
        <v>4.71</v>
      </c>
      <c r="AW218" s="4">
        <f t="shared" ref="AW218:AW229" si="1069">AU218*AT218</f>
        <v>24.3</v>
      </c>
      <c r="AX218" s="6">
        <f>AV218*AT218</f>
        <v>70.650000000000006</v>
      </c>
      <c r="AY218" s="165">
        <v>60.1</v>
      </c>
      <c r="AZ218" s="4">
        <v>1.1200000000000001</v>
      </c>
      <c r="BA218" s="4">
        <v>68.900000000000006</v>
      </c>
      <c r="BB218" s="4">
        <v>84.8</v>
      </c>
      <c r="BC218" s="4">
        <v>109.5</v>
      </c>
      <c r="BD218" s="4">
        <v>176.7</v>
      </c>
      <c r="BE218" s="4">
        <f>2.09*115/100</f>
        <v>2.4034999999999997</v>
      </c>
      <c r="BF218" s="4">
        <f t="shared" ref="BF218:BF229" si="1070">AZ218*AY218</f>
        <v>67.312000000000012</v>
      </c>
      <c r="BG218" s="6">
        <f t="shared" ref="BG218:BG229" si="1071">BE218*1.1</f>
        <v>2.64385</v>
      </c>
      <c r="BH218" s="7">
        <f t="shared" ref="BH218:BH229" si="1072">BE218*AY218</f>
        <v>144.45034999999999</v>
      </c>
      <c r="BI218" s="27"/>
      <c r="BJ218" s="28"/>
      <c r="BK218" s="29"/>
      <c r="BL218" s="30"/>
      <c r="BM218" s="31"/>
      <c r="BN218" s="28"/>
      <c r="BO218" s="29"/>
      <c r="BP218" s="30"/>
      <c r="BQ218" s="31"/>
      <c r="BR218" s="28"/>
      <c r="BS218" s="29"/>
      <c r="BT218" s="30"/>
      <c r="BU218" s="31"/>
      <c r="BV218" s="28"/>
      <c r="BW218" s="29"/>
      <c r="BX218" s="30"/>
      <c r="BY218" s="31"/>
      <c r="BZ218" s="28"/>
      <c r="CA218" s="29"/>
      <c r="CB218" s="30"/>
      <c r="CD218" s="33">
        <f t="shared" ref="CD218:CD229" si="1073">(AS218*5)</f>
        <v>225.64499999999998</v>
      </c>
      <c r="CE218" s="17">
        <f t="shared" ref="CE218:CE229" si="1074">AS218*4</f>
        <v>180.51599999999999</v>
      </c>
      <c r="CF218" s="17">
        <f t="shared" ref="CF218:CF229" si="1075">AS218*3</f>
        <v>135.387</v>
      </c>
      <c r="CG218" s="17">
        <f t="shared" ref="CG218:CG229" si="1076">AS218*2</f>
        <v>90.257999999999996</v>
      </c>
      <c r="CH218" s="17">
        <f t="shared" ref="CH218:CH229" si="1077">AS218</f>
        <v>45.128999999999998</v>
      </c>
      <c r="CJ218" s="17">
        <f t="shared" ref="CJ218:CJ229" si="1078">CD218/5/18</f>
        <v>2.5071666666666665</v>
      </c>
      <c r="CK218" s="17">
        <f t="shared" ref="CK218:CK229" si="1079">CE218/4/19</f>
        <v>2.3752105263157892</v>
      </c>
      <c r="CL218" s="17">
        <f t="shared" ref="CL218:CL229" si="1080">CF218/3/20</f>
        <v>2.2564500000000001</v>
      </c>
      <c r="CM218" s="17">
        <f t="shared" ref="CM218:CM229" si="1081">CG218/2/21</f>
        <v>2.149</v>
      </c>
      <c r="CN218" s="17">
        <f t="shared" ref="CN218:CN229" si="1082">CH218/1/33</f>
        <v>1.3675454545454544</v>
      </c>
      <c r="CO218" s="17" t="e">
        <f>#REF!+AG218+AX218+AN218+BH218+#REF!+DP218</f>
        <v>#REF!</v>
      </c>
      <c r="CP218" s="17" t="e">
        <f>CO218*1.249</f>
        <v>#REF!</v>
      </c>
      <c r="CQ218" s="17">
        <f t="shared" si="1004"/>
        <v>510.18034999999998</v>
      </c>
      <c r="CR218" s="17">
        <f t="shared" si="1005"/>
        <v>531.33114999999998</v>
      </c>
      <c r="CS218" s="17">
        <f t="shared" si="1006"/>
        <v>569.54679999999996</v>
      </c>
      <c r="CT218" s="17">
        <f t="shared" si="1007"/>
        <v>628.91325000000006</v>
      </c>
      <c r="CU218" s="17">
        <f t="shared" si="1008"/>
        <v>790.42845</v>
      </c>
      <c r="CV218" s="17">
        <f t="shared" ref="CV218:CV229" si="1083">CU218*DQ218/100</f>
        <v>921.63957270000003</v>
      </c>
      <c r="CW218" s="17">
        <f t="shared" si="1010"/>
        <v>40.262</v>
      </c>
      <c r="CX218" s="17">
        <f t="shared" ref="CX218:CX229" si="1084">O218*P218</f>
        <v>0</v>
      </c>
      <c r="CY218" s="33"/>
      <c r="CZ218" s="33"/>
      <c r="DA218" s="17"/>
      <c r="DB218" s="17"/>
      <c r="DC218" s="17"/>
      <c r="DD218" s="15">
        <f t="shared" ref="DD218:DD229" si="1085">(CU218/18+CW218)*1.15</f>
        <v>96.800895416666648</v>
      </c>
      <c r="DE218" s="15">
        <f t="shared" ref="DE218:DE229" si="1086">(CU218/19+CW218)*1.15</f>
        <v>94.143021973684199</v>
      </c>
      <c r="DF218" s="15">
        <f t="shared" ref="DF218:DF229" si="1087">(CU218/20+CW218) *1.15</f>
        <v>91.750935874999996</v>
      </c>
      <c r="DG218" s="15">
        <f t="shared" ref="DG218:DG229" si="1088">(CU218/21+CW218)*1.15</f>
        <v>89.58666749999999</v>
      </c>
      <c r="DH218" s="15">
        <f t="shared" ref="DH218:DH229" si="1089">(CU218/33+CW218) *1.15</f>
        <v>73.846533863636367</v>
      </c>
      <c r="DI218" s="15"/>
      <c r="DJ218" s="15"/>
      <c r="DK218" s="15"/>
      <c r="DL218" s="15"/>
      <c r="DM218" s="15"/>
      <c r="DO218" s="17"/>
      <c r="DP218" s="17">
        <v>6.6</v>
      </c>
      <c r="DQ218" s="32">
        <v>116.6</v>
      </c>
      <c r="DR218" s="32">
        <f t="shared" ref="DR218:DR229" si="1090">DD218*DP218</f>
        <v>638.88590974999988</v>
      </c>
      <c r="DS218" s="32">
        <f t="shared" ref="DS218:DS229" si="1091">DE218*DP218</f>
        <v>621.34394502631574</v>
      </c>
      <c r="DT218" s="32">
        <f t="shared" ref="DT218:DT229" si="1092">DF218*DP218</f>
        <v>605.55617677499993</v>
      </c>
      <c r="DU218" s="32">
        <f t="shared" ref="DU218:DU229" si="1093">DG218*DP218</f>
        <v>591.27200549999986</v>
      </c>
      <c r="DV218" s="32">
        <f t="shared" ref="DV218:DV229" si="1094">DH218*DP218</f>
        <v>487.38712349999997</v>
      </c>
      <c r="DW218" s="32">
        <v>99</v>
      </c>
      <c r="DX218" s="32">
        <f t="shared" ref="DX218:DX229" si="1095">DD218*DW218</f>
        <v>9583.2886462499973</v>
      </c>
      <c r="DY218" s="32">
        <f t="shared" ref="DY218:DY229" si="1096">DE218*DW218</f>
        <v>9320.1591753947359</v>
      </c>
      <c r="DZ218" s="32">
        <f t="shared" ref="DZ218:DZ229" si="1097">DF218*DW218</f>
        <v>9083.3426516250001</v>
      </c>
      <c r="EA218" s="32">
        <f t="shared" ref="EA218:EA229" si="1098">DG218*DW218</f>
        <v>8869.0800824999988</v>
      </c>
      <c r="EB218" s="32">
        <f t="shared" ref="EB218:EB229" si="1099">DH218*DW218</f>
        <v>7310.8068524999999</v>
      </c>
      <c r="ED218" s="15">
        <f t="shared" ref="ED218:ED229" si="1100">DD218*18</f>
        <v>1742.4161174999997</v>
      </c>
      <c r="EE218" s="15">
        <f t="shared" ref="EE218:EE229" si="1101">DE218*19</f>
        <v>1788.7174174999998</v>
      </c>
      <c r="EF218" s="15">
        <f t="shared" ref="EF218:EF229" si="1102">DF218*20</f>
        <v>1835.0187174999999</v>
      </c>
      <c r="EG218" s="15">
        <f t="shared" ref="EG218:EG229" si="1103">DG218*21</f>
        <v>1881.3200174999997</v>
      </c>
      <c r="EH218" s="15">
        <f t="shared" ref="EH218:EH229" si="1104">DH218*33</f>
        <v>2436.9356175000003</v>
      </c>
      <c r="EI218" s="34"/>
      <c r="EJ218" s="35">
        <f t="shared" ref="EJ218:EJ229" si="1105">EQ218*DW218</f>
        <v>7246.4553562499996</v>
      </c>
      <c r="EK218" s="35">
        <f t="shared" ref="EK218:EK229" si="1106">ER218*DW218</f>
        <v>5849.0907749999997</v>
      </c>
      <c r="EL218" s="35"/>
      <c r="EM218" s="35"/>
      <c r="EN218" s="15">
        <f t="shared" si="1034"/>
        <v>68.605352777777782</v>
      </c>
      <c r="EO218" s="15">
        <f t="shared" si="1044"/>
        <v>81.863497368421051</v>
      </c>
      <c r="EP218" s="15">
        <f t="shared" si="1045"/>
        <v>79.7834225</v>
      </c>
      <c r="EQ218" s="15">
        <f t="shared" si="1046"/>
        <v>73.196518749999996</v>
      </c>
      <c r="ER218" s="15">
        <f t="shared" si="1035"/>
        <v>59.081724999999999</v>
      </c>
      <c r="ES218" s="15"/>
      <c r="ET218" s="15">
        <f t="shared" si="1047"/>
        <v>1234.89635</v>
      </c>
      <c r="EU218" s="15">
        <f t="shared" si="1048"/>
        <v>1555.4064499999999</v>
      </c>
      <c r="EV218" s="15">
        <f t="shared" si="1049"/>
        <v>1595.6684500000001</v>
      </c>
      <c r="EW218" s="15">
        <f t="shared" ref="EW218:EW229" si="1107">EQ218*24</f>
        <v>1756.7164499999999</v>
      </c>
      <c r="EX218" s="15">
        <f t="shared" ref="EX218:EX229" si="1108">ER218*42</f>
        <v>2481.4324499999998</v>
      </c>
      <c r="EY218" s="17">
        <f t="shared" si="1038"/>
        <v>1234.89635</v>
      </c>
      <c r="EZ218" s="17">
        <f t="shared" si="1039"/>
        <v>1296.30915</v>
      </c>
      <c r="FA218" s="17">
        <f t="shared" si="1040"/>
        <v>1374.7867999999999</v>
      </c>
      <c r="FB218" s="17">
        <f t="shared" si="1041"/>
        <v>1595.2012500000001</v>
      </c>
      <c r="FC218" s="17">
        <f t="shared" si="1042"/>
        <v>2481.4324499999998</v>
      </c>
      <c r="FE218" s="17"/>
      <c r="FF218" s="17"/>
      <c r="FG218" s="17"/>
      <c r="FH218" s="17"/>
      <c r="FI218" s="17"/>
    </row>
    <row r="219" spans="1:165" ht="13.5" thickBot="1">
      <c r="A219" s="22">
        <v>2</v>
      </c>
      <c r="B219" s="18" t="s">
        <v>213</v>
      </c>
      <c r="C219" s="23">
        <v>18</v>
      </c>
      <c r="D219" s="24">
        <v>19</v>
      </c>
      <c r="E219" s="24">
        <v>20</v>
      </c>
      <c r="F219" s="24">
        <v>21</v>
      </c>
      <c r="G219" s="25">
        <v>33</v>
      </c>
      <c r="H219" s="26"/>
      <c r="I219" s="26">
        <f t="shared" si="970"/>
        <v>0</v>
      </c>
      <c r="J219" s="4">
        <f t="shared" si="1051"/>
        <v>0</v>
      </c>
      <c r="K219" s="4">
        <f t="shared" si="1052"/>
        <v>0</v>
      </c>
      <c r="L219" s="4">
        <f t="shared" si="1053"/>
        <v>0</v>
      </c>
      <c r="M219" s="4">
        <f t="shared" si="1054"/>
        <v>0</v>
      </c>
      <c r="N219" s="6">
        <f t="shared" si="1055"/>
        <v>0</v>
      </c>
      <c r="O219" s="12">
        <v>0</v>
      </c>
      <c r="P219" s="4">
        <f>O219*1</f>
        <v>0</v>
      </c>
      <c r="Q219" s="4">
        <f t="shared" si="976"/>
        <v>0</v>
      </c>
      <c r="R219" s="4">
        <f t="shared" si="1056"/>
        <v>0</v>
      </c>
      <c r="S219" s="4">
        <f t="shared" si="1057"/>
        <v>0</v>
      </c>
      <c r="T219" s="4">
        <f t="shared" si="1058"/>
        <v>0</v>
      </c>
      <c r="U219" s="4">
        <f t="shared" si="1059"/>
        <v>0</v>
      </c>
      <c r="V219" s="7">
        <f t="shared" si="1060"/>
        <v>0</v>
      </c>
      <c r="W219" s="156">
        <v>8.1999999999999993</v>
      </c>
      <c r="X219" s="4">
        <v>4.91</v>
      </c>
      <c r="Y219" s="4">
        <f t="shared" si="1061"/>
        <v>40.262</v>
      </c>
      <c r="Z219" s="156">
        <v>15</v>
      </c>
      <c r="AA219" s="4">
        <v>4.91</v>
      </c>
      <c r="AB219" s="157">
        <f t="shared" si="1062"/>
        <v>73.650000000000006</v>
      </c>
      <c r="AC219" s="12">
        <v>5.7</v>
      </c>
      <c r="AD219" s="4">
        <v>35.549999999999997</v>
      </c>
      <c r="AE219" s="4" t="e">
        <f>#REF!*AC219</f>
        <v>#REF!</v>
      </c>
      <c r="AF219" s="6">
        <f t="shared" si="1063"/>
        <v>40.882499999999993</v>
      </c>
      <c r="AG219" s="7">
        <f t="shared" si="1064"/>
        <v>202.63499999999999</v>
      </c>
      <c r="AH219" s="156"/>
      <c r="AI219" s="4">
        <v>0</v>
      </c>
      <c r="AJ219" s="4"/>
      <c r="AK219" s="4">
        <f t="shared" si="1065"/>
        <v>0</v>
      </c>
      <c r="AL219" s="4"/>
      <c r="AM219" s="4"/>
      <c r="AN219" s="6">
        <f t="shared" si="1066"/>
        <v>0</v>
      </c>
      <c r="AO219" s="159">
        <v>0.25</v>
      </c>
      <c r="AP219" s="4">
        <v>0</v>
      </c>
      <c r="AQ219" s="4">
        <v>35.6</v>
      </c>
      <c r="AR219" s="6">
        <f t="shared" si="1067"/>
        <v>39.160000000000004</v>
      </c>
      <c r="AS219" s="7">
        <f t="shared" si="1068"/>
        <v>8.9</v>
      </c>
      <c r="AT219" s="156">
        <v>15</v>
      </c>
      <c r="AU219" s="4">
        <v>1.62</v>
      </c>
      <c r="AV219" s="4">
        <v>4.71</v>
      </c>
      <c r="AW219" s="4">
        <f t="shared" si="1069"/>
        <v>24.3</v>
      </c>
      <c r="AX219" s="6">
        <f>AV219*AT219</f>
        <v>70.650000000000006</v>
      </c>
      <c r="AY219" s="165">
        <v>65</v>
      </c>
      <c r="AZ219" s="4">
        <v>1.1200000000000001</v>
      </c>
      <c r="BA219" s="4">
        <v>74.599999999999994</v>
      </c>
      <c r="BB219" s="4">
        <v>84.8</v>
      </c>
      <c r="BC219" s="4">
        <v>96.8</v>
      </c>
      <c r="BD219" s="4">
        <v>156.1</v>
      </c>
      <c r="BE219" s="4">
        <f>2.09*115/100</f>
        <v>2.4034999999999997</v>
      </c>
      <c r="BF219" s="4">
        <f t="shared" si="1070"/>
        <v>72.800000000000011</v>
      </c>
      <c r="BG219" s="6">
        <f t="shared" si="1071"/>
        <v>2.64385</v>
      </c>
      <c r="BH219" s="7">
        <f t="shared" si="1072"/>
        <v>156.22749999999999</v>
      </c>
      <c r="BI219" s="27"/>
      <c r="BJ219" s="28"/>
      <c r="BK219" s="29"/>
      <c r="BL219" s="30"/>
      <c r="BM219" s="31"/>
      <c r="BN219" s="28"/>
      <c r="BO219" s="29"/>
      <c r="BP219" s="30"/>
      <c r="BQ219" s="31"/>
      <c r="BR219" s="28"/>
      <c r="BS219" s="29"/>
      <c r="BT219" s="30"/>
      <c r="BU219" s="31"/>
      <c r="BV219" s="28"/>
      <c r="BW219" s="29"/>
      <c r="BX219" s="30"/>
      <c r="BY219" s="31"/>
      <c r="BZ219" s="28"/>
      <c r="CA219" s="29"/>
      <c r="CB219" s="30"/>
      <c r="CD219" s="33">
        <f t="shared" si="1073"/>
        <v>44.5</v>
      </c>
      <c r="CE219" s="17">
        <f t="shared" si="1074"/>
        <v>35.6</v>
      </c>
      <c r="CF219" s="17">
        <f t="shared" si="1075"/>
        <v>26.700000000000003</v>
      </c>
      <c r="CG219" s="17">
        <f t="shared" si="1076"/>
        <v>17.8</v>
      </c>
      <c r="CH219" s="17">
        <f t="shared" si="1077"/>
        <v>8.9</v>
      </c>
      <c r="CJ219" s="17">
        <f t="shared" si="1078"/>
        <v>0.49444444444444446</v>
      </c>
      <c r="CK219" s="17">
        <f t="shared" si="1079"/>
        <v>0.46842105263157896</v>
      </c>
      <c r="CL219" s="17">
        <f t="shared" si="1080"/>
        <v>0.44500000000000001</v>
      </c>
      <c r="CM219" s="17">
        <f t="shared" si="1081"/>
        <v>0.4238095238095238</v>
      </c>
      <c r="CN219" s="17">
        <f t="shared" si="1082"/>
        <v>0.26969696969696971</v>
      </c>
      <c r="CO219" s="17" t="e">
        <f>#REF!+AG219+AX219+AN219+BH219+#REF!+DP219</f>
        <v>#REF!</v>
      </c>
      <c r="CP219" s="17" t="e">
        <f>CO219*1.219</f>
        <v>#REF!</v>
      </c>
      <c r="CQ219" s="17">
        <f t="shared" si="1004"/>
        <v>512.06249999999989</v>
      </c>
      <c r="CR219" s="17">
        <f t="shared" si="1005"/>
        <v>535.13609999999994</v>
      </c>
      <c r="CS219" s="17">
        <f t="shared" si="1006"/>
        <v>559.65179999999987</v>
      </c>
      <c r="CT219" s="17">
        <f t="shared" si="1007"/>
        <v>588.49379999999985</v>
      </c>
      <c r="CU219" s="17">
        <f t="shared" si="1008"/>
        <v>731.02134999999987</v>
      </c>
      <c r="CV219" s="17">
        <f t="shared" si="1083"/>
        <v>839.21250979999979</v>
      </c>
      <c r="CW219" s="17">
        <f t="shared" si="1010"/>
        <v>40.262</v>
      </c>
      <c r="CX219" s="17">
        <f t="shared" si="1084"/>
        <v>0</v>
      </c>
      <c r="CY219" s="33"/>
      <c r="CZ219" s="33"/>
      <c r="DA219" s="17"/>
      <c r="DB219" s="17"/>
      <c r="DC219" s="17"/>
      <c r="DD219" s="15">
        <f t="shared" si="1085"/>
        <v>93.005441805555549</v>
      </c>
      <c r="DE219" s="15">
        <f t="shared" si="1086"/>
        <v>90.547329078947357</v>
      </c>
      <c r="DF219" s="15">
        <f t="shared" si="1087"/>
        <v>88.335027624999981</v>
      </c>
      <c r="DG219" s="15">
        <f t="shared" si="1088"/>
        <v>86.333421547619025</v>
      </c>
      <c r="DH219" s="15">
        <f t="shared" si="1089"/>
        <v>71.776286439393928</v>
      </c>
      <c r="DI219" s="15"/>
      <c r="DJ219" s="15"/>
      <c r="DK219" s="15"/>
      <c r="DL219" s="15"/>
      <c r="DM219" s="15"/>
      <c r="DO219" s="17"/>
      <c r="DP219" s="17">
        <v>1.6</v>
      </c>
      <c r="DQ219" s="32">
        <v>114.8</v>
      </c>
      <c r="DR219" s="32">
        <f t="shared" si="1090"/>
        <v>148.80870688888888</v>
      </c>
      <c r="DS219" s="32">
        <f t="shared" si="1091"/>
        <v>144.87572652631579</v>
      </c>
      <c r="DT219" s="32">
        <f t="shared" si="1092"/>
        <v>141.33604419999998</v>
      </c>
      <c r="DU219" s="32">
        <f t="shared" si="1093"/>
        <v>138.13347447619046</v>
      </c>
      <c r="DV219" s="32">
        <f t="shared" si="1094"/>
        <v>114.84205830303029</v>
      </c>
      <c r="DW219" s="32">
        <v>18</v>
      </c>
      <c r="DX219" s="32">
        <f t="shared" si="1095"/>
        <v>1674.0979524999998</v>
      </c>
      <c r="DY219" s="32">
        <f t="shared" si="1096"/>
        <v>1629.8519234210523</v>
      </c>
      <c r="DZ219" s="32">
        <f t="shared" si="1097"/>
        <v>1590.0304972499996</v>
      </c>
      <c r="EA219" s="32">
        <f t="shared" si="1098"/>
        <v>1554.0015878571426</v>
      </c>
      <c r="EB219" s="32">
        <f t="shared" si="1099"/>
        <v>1291.9731559090908</v>
      </c>
      <c r="ED219" s="15">
        <f t="shared" si="1100"/>
        <v>1674.0979524999998</v>
      </c>
      <c r="EE219" s="15">
        <f t="shared" si="1101"/>
        <v>1720.3992524999999</v>
      </c>
      <c r="EF219" s="15">
        <f t="shared" si="1102"/>
        <v>1766.7005524999995</v>
      </c>
      <c r="EG219" s="15">
        <f t="shared" si="1103"/>
        <v>1813.0018524999996</v>
      </c>
      <c r="EH219" s="15">
        <f t="shared" si="1104"/>
        <v>2368.6174524999997</v>
      </c>
      <c r="EI219" s="34"/>
      <c r="EJ219" s="35">
        <f t="shared" si="1105"/>
        <v>1272.9820124999999</v>
      </c>
      <c r="EK219" s="35">
        <f t="shared" si="1106"/>
        <v>1038.0108642857142</v>
      </c>
      <c r="EL219" s="35"/>
      <c r="EM219" s="35"/>
      <c r="EN219" s="15">
        <f t="shared" si="1034"/>
        <v>68.709916666666658</v>
      </c>
      <c r="EO219" s="15">
        <f t="shared" si="1044"/>
        <v>78.736807894736842</v>
      </c>
      <c r="EP219" s="15">
        <f t="shared" si="1045"/>
        <v>76.813067499999988</v>
      </c>
      <c r="EQ219" s="15">
        <f t="shared" si="1046"/>
        <v>70.721222916666662</v>
      </c>
      <c r="ER219" s="15">
        <f t="shared" si="1035"/>
        <v>57.667270238095234</v>
      </c>
      <c r="ES219" s="15"/>
      <c r="ET219" s="15">
        <f t="shared" si="1047"/>
        <v>1236.7784999999999</v>
      </c>
      <c r="EU219" s="15">
        <f t="shared" si="1048"/>
        <v>1495.99935</v>
      </c>
      <c r="EV219" s="15">
        <f t="shared" si="1049"/>
        <v>1536.2613499999998</v>
      </c>
      <c r="EW219" s="15">
        <f t="shared" si="1107"/>
        <v>1697.30935</v>
      </c>
      <c r="EX219" s="15">
        <f t="shared" si="1108"/>
        <v>2422.0253499999999</v>
      </c>
      <c r="EY219" s="17">
        <f t="shared" si="1038"/>
        <v>1236.7784999999999</v>
      </c>
      <c r="EZ219" s="17">
        <f t="shared" si="1039"/>
        <v>1300.1141</v>
      </c>
      <c r="FA219" s="17">
        <f t="shared" si="1040"/>
        <v>1364.8917999999999</v>
      </c>
      <c r="FB219" s="17">
        <f t="shared" si="1041"/>
        <v>1554.7817999999997</v>
      </c>
      <c r="FC219" s="17">
        <f t="shared" si="1042"/>
        <v>2422.0253499999999</v>
      </c>
      <c r="FE219" s="17"/>
      <c r="FF219" s="17"/>
      <c r="FG219" s="17"/>
      <c r="FH219" s="17"/>
      <c r="FI219" s="17"/>
    </row>
    <row r="220" spans="1:165" ht="13.5" thickBot="1">
      <c r="A220" s="22">
        <v>3</v>
      </c>
      <c r="B220" s="18" t="s">
        <v>214</v>
      </c>
      <c r="C220" s="23">
        <v>18</v>
      </c>
      <c r="D220" s="24">
        <v>19</v>
      </c>
      <c r="E220" s="24">
        <v>20</v>
      </c>
      <c r="F220" s="24">
        <v>21</v>
      </c>
      <c r="G220" s="25">
        <v>33</v>
      </c>
      <c r="H220" s="26">
        <v>6.63</v>
      </c>
      <c r="I220" s="26">
        <f t="shared" si="970"/>
        <v>7.2930000000000001</v>
      </c>
      <c r="J220" s="4">
        <f t="shared" si="1051"/>
        <v>131.274</v>
      </c>
      <c r="K220" s="4">
        <f t="shared" si="1052"/>
        <v>138.56700000000001</v>
      </c>
      <c r="L220" s="4">
        <f t="shared" si="1053"/>
        <v>145.86000000000001</v>
      </c>
      <c r="M220" s="4">
        <f t="shared" si="1054"/>
        <v>153.15299999999999</v>
      </c>
      <c r="N220" s="6">
        <f t="shared" si="1055"/>
        <v>240.66900000000001</v>
      </c>
      <c r="O220" s="208">
        <v>0</v>
      </c>
      <c r="P220" s="4">
        <v>0</v>
      </c>
      <c r="Q220" s="4">
        <f t="shared" si="976"/>
        <v>0</v>
      </c>
      <c r="R220" s="4">
        <f t="shared" si="1056"/>
        <v>0</v>
      </c>
      <c r="S220" s="4">
        <f t="shared" si="1057"/>
        <v>0</v>
      </c>
      <c r="T220" s="4">
        <f t="shared" si="1058"/>
        <v>0</v>
      </c>
      <c r="U220" s="4">
        <f t="shared" si="1059"/>
        <v>0</v>
      </c>
      <c r="V220" s="7">
        <f t="shared" si="1060"/>
        <v>0</v>
      </c>
      <c r="W220" s="156">
        <v>8.1999999999999993</v>
      </c>
      <c r="X220" s="4">
        <v>4.91</v>
      </c>
      <c r="Y220" s="4">
        <f t="shared" si="1061"/>
        <v>40.262</v>
      </c>
      <c r="Z220" s="156">
        <v>15</v>
      </c>
      <c r="AA220" s="4">
        <v>4.91</v>
      </c>
      <c r="AB220" s="157">
        <f t="shared" si="1062"/>
        <v>73.650000000000006</v>
      </c>
      <c r="AC220" s="12">
        <v>9.1</v>
      </c>
      <c r="AD220" s="4">
        <v>44.08</v>
      </c>
      <c r="AE220" s="4" t="e">
        <f>#REF!*AC220</f>
        <v>#REF!</v>
      </c>
      <c r="AF220" s="6">
        <f t="shared" si="1063"/>
        <v>50.691999999999993</v>
      </c>
      <c r="AG220" s="7">
        <f t="shared" si="1064"/>
        <v>401.12799999999999</v>
      </c>
      <c r="AH220" s="156">
        <v>9.1</v>
      </c>
      <c r="AI220" s="4">
        <v>10.23</v>
      </c>
      <c r="AJ220" s="4">
        <v>23.17</v>
      </c>
      <c r="AK220" s="4">
        <f t="shared" si="1065"/>
        <v>93.093000000000004</v>
      </c>
      <c r="AL220" s="52">
        <v>0.25</v>
      </c>
      <c r="AM220" s="4">
        <v>78.95</v>
      </c>
      <c r="AN220" s="6">
        <f t="shared" si="1066"/>
        <v>210.84700000000001</v>
      </c>
      <c r="AO220" s="159">
        <v>0.25</v>
      </c>
      <c r="AP220" s="4">
        <v>95.95</v>
      </c>
      <c r="AQ220" s="4">
        <v>142.76</v>
      </c>
      <c r="AR220" s="6">
        <f t="shared" si="1067"/>
        <v>157.036</v>
      </c>
      <c r="AS220" s="7">
        <f t="shared" si="1068"/>
        <v>35.69</v>
      </c>
      <c r="AT220" s="156">
        <v>15</v>
      </c>
      <c r="AU220" s="4">
        <v>1.62</v>
      </c>
      <c r="AV220" s="4">
        <v>4.71</v>
      </c>
      <c r="AW220" s="4">
        <f t="shared" si="1069"/>
        <v>24.3</v>
      </c>
      <c r="AX220" s="6">
        <f>AV220*AT220</f>
        <v>70.650000000000006</v>
      </c>
      <c r="AY220" s="165">
        <v>60.1</v>
      </c>
      <c r="AZ220" s="4">
        <v>1.6</v>
      </c>
      <c r="BA220" s="4">
        <v>68.900000000000006</v>
      </c>
      <c r="BB220" s="4">
        <v>84.8</v>
      </c>
      <c r="BC220" s="4">
        <v>109.5</v>
      </c>
      <c r="BD220" s="4">
        <v>176.7</v>
      </c>
      <c r="BE220" s="4">
        <v>3.43</v>
      </c>
      <c r="BF220" s="4">
        <f t="shared" si="1070"/>
        <v>96.160000000000011</v>
      </c>
      <c r="BG220" s="6">
        <f t="shared" si="1071"/>
        <v>3.7730000000000006</v>
      </c>
      <c r="BH220" s="7">
        <f t="shared" si="1072"/>
        <v>206.143</v>
      </c>
      <c r="BI220" s="27"/>
      <c r="BJ220" s="28"/>
      <c r="BK220" s="29"/>
      <c r="BL220" s="30"/>
      <c r="BM220" s="31"/>
      <c r="BN220" s="28"/>
      <c r="BO220" s="29"/>
      <c r="BP220" s="30"/>
      <c r="BQ220" s="31"/>
      <c r="BR220" s="28"/>
      <c r="BS220" s="29"/>
      <c r="BT220" s="30"/>
      <c r="BU220" s="31"/>
      <c r="BV220" s="28"/>
      <c r="BW220" s="29"/>
      <c r="BX220" s="30"/>
      <c r="BY220" s="31"/>
      <c r="BZ220" s="28"/>
      <c r="CA220" s="29"/>
      <c r="CB220" s="30"/>
      <c r="CD220" s="33">
        <f t="shared" si="1073"/>
        <v>178.45</v>
      </c>
      <c r="CE220" s="17">
        <f t="shared" si="1074"/>
        <v>142.76</v>
      </c>
      <c r="CF220" s="17">
        <f t="shared" si="1075"/>
        <v>107.07</v>
      </c>
      <c r="CG220" s="17">
        <f t="shared" si="1076"/>
        <v>71.38</v>
      </c>
      <c r="CH220" s="17">
        <f t="shared" si="1077"/>
        <v>35.69</v>
      </c>
      <c r="CJ220" s="17">
        <f t="shared" si="1078"/>
        <v>1.9827777777777778</v>
      </c>
      <c r="CK220" s="17">
        <f t="shared" si="1079"/>
        <v>1.8784210526315788</v>
      </c>
      <c r="CL220" s="17">
        <f t="shared" si="1080"/>
        <v>1.7845</v>
      </c>
      <c r="CM220" s="17">
        <f t="shared" si="1081"/>
        <v>1.6995238095238094</v>
      </c>
      <c r="CN220" s="17">
        <f t="shared" si="1082"/>
        <v>1.0815151515151515</v>
      </c>
      <c r="CO220" s="17" t="e">
        <f>#REF!+AG220+AX220+AN220+BH220+#REF!+DP220</f>
        <v>#REF!</v>
      </c>
      <c r="CP220" s="17" t="e">
        <f>CO220*1.251</f>
        <v>#REF!</v>
      </c>
      <c r="CQ220" s="17">
        <f t="shared" si="1004"/>
        <v>998.10800000000006</v>
      </c>
      <c r="CR220" s="17">
        <f t="shared" si="1005"/>
        <v>1028.2920000000001</v>
      </c>
      <c r="CS220" s="17">
        <f t="shared" si="1006"/>
        <v>1082.829</v>
      </c>
      <c r="CT220" s="17">
        <f t="shared" si="1007"/>
        <v>1167.5500000000002</v>
      </c>
      <c r="CU220" s="17">
        <f t="shared" si="1008"/>
        <v>1398.046</v>
      </c>
      <c r="CV220" s="17">
        <f t="shared" si="1083"/>
        <v>1651.092326</v>
      </c>
      <c r="CW220" s="17">
        <f t="shared" si="1010"/>
        <v>40.262</v>
      </c>
      <c r="CX220" s="17">
        <f t="shared" si="1084"/>
        <v>0</v>
      </c>
      <c r="CY220" s="33"/>
      <c r="CZ220" s="33"/>
      <c r="DA220" s="17"/>
      <c r="DB220" s="17"/>
      <c r="DC220" s="17"/>
      <c r="DD220" s="15">
        <f t="shared" si="1085"/>
        <v>135.62090555555557</v>
      </c>
      <c r="DE220" s="15">
        <f t="shared" si="1086"/>
        <v>130.91987368421053</v>
      </c>
      <c r="DF220" s="15">
        <f t="shared" si="1087"/>
        <v>126.68894499999999</v>
      </c>
      <c r="DG220" s="15">
        <f t="shared" si="1088"/>
        <v>122.86096190476189</v>
      </c>
      <c r="DH220" s="15">
        <f t="shared" si="1089"/>
        <v>95.021084848484833</v>
      </c>
      <c r="DI220" s="15"/>
      <c r="DJ220" s="15"/>
      <c r="DK220" s="15"/>
      <c r="DL220" s="15"/>
      <c r="DM220" s="15"/>
      <c r="DO220" s="17"/>
      <c r="DP220" s="17">
        <v>7.7</v>
      </c>
      <c r="DQ220" s="32">
        <v>118.1</v>
      </c>
      <c r="DR220" s="32">
        <f t="shared" si="1090"/>
        <v>1044.2809727777778</v>
      </c>
      <c r="DS220" s="32">
        <f t="shared" si="1091"/>
        <v>1008.0830273684211</v>
      </c>
      <c r="DT220" s="32">
        <f t="shared" si="1092"/>
        <v>975.50487649999991</v>
      </c>
      <c r="DU220" s="32">
        <f t="shared" si="1093"/>
        <v>946.02940666666655</v>
      </c>
      <c r="DV220" s="32">
        <f t="shared" si="1094"/>
        <v>731.66235333333327</v>
      </c>
      <c r="DW220" s="32">
        <v>334</v>
      </c>
      <c r="DX220" s="32">
        <f t="shared" si="1095"/>
        <v>45297.382455555562</v>
      </c>
      <c r="DY220" s="32">
        <f t="shared" si="1096"/>
        <v>43727.23781052632</v>
      </c>
      <c r="DZ220" s="32">
        <f t="shared" si="1097"/>
        <v>42314.107629999999</v>
      </c>
      <c r="EA220" s="32">
        <f t="shared" si="1098"/>
        <v>41035.56127619047</v>
      </c>
      <c r="EB220" s="32">
        <f t="shared" si="1099"/>
        <v>31737.042339393935</v>
      </c>
      <c r="ED220" s="15">
        <f t="shared" si="1100"/>
        <v>2441.1763000000001</v>
      </c>
      <c r="EE220" s="15">
        <f t="shared" si="1101"/>
        <v>2487.4776000000002</v>
      </c>
      <c r="EF220" s="15">
        <f t="shared" si="1102"/>
        <v>2533.7788999999998</v>
      </c>
      <c r="EG220" s="15">
        <f t="shared" si="1103"/>
        <v>2580.0801999999999</v>
      </c>
      <c r="EH220" s="15">
        <f t="shared" si="1104"/>
        <v>3135.6957999999995</v>
      </c>
      <c r="EI220" s="34"/>
      <c r="EJ220" s="35">
        <f t="shared" si="1105"/>
        <v>32903.648166666666</v>
      </c>
      <c r="EK220" s="35">
        <f t="shared" si="1106"/>
        <v>24565.30238095238</v>
      </c>
      <c r="EL220" s="35"/>
      <c r="EM220" s="35"/>
      <c r="EN220" s="15">
        <f t="shared" si="1034"/>
        <v>95.712444444444458</v>
      </c>
      <c r="EO220" s="15">
        <f t="shared" si="1044"/>
        <v>113.84336842105263</v>
      </c>
      <c r="EP220" s="15">
        <f t="shared" si="1045"/>
        <v>110.1643</v>
      </c>
      <c r="EQ220" s="15">
        <f t="shared" si="1046"/>
        <v>98.51391666666666</v>
      </c>
      <c r="ER220" s="15">
        <f t="shared" si="1035"/>
        <v>73.548809523809524</v>
      </c>
      <c r="ES220" s="15"/>
      <c r="ET220" s="15">
        <f t="shared" si="1047"/>
        <v>1722.8240000000003</v>
      </c>
      <c r="EU220" s="15">
        <f t="shared" si="1048"/>
        <v>2163.0239999999999</v>
      </c>
      <c r="EV220" s="15">
        <f t="shared" si="1049"/>
        <v>2203.2860000000001</v>
      </c>
      <c r="EW220" s="15">
        <f t="shared" si="1107"/>
        <v>2364.3339999999998</v>
      </c>
      <c r="EX220" s="15">
        <f t="shared" si="1108"/>
        <v>3089.05</v>
      </c>
      <c r="EY220" s="17">
        <f t="shared" si="1038"/>
        <v>1722.8240000000003</v>
      </c>
      <c r="EZ220" s="17">
        <f t="shared" si="1039"/>
        <v>1793.2700000000002</v>
      </c>
      <c r="FA220" s="17">
        <f t="shared" si="1040"/>
        <v>1888.069</v>
      </c>
      <c r="FB220" s="17">
        <f t="shared" si="1041"/>
        <v>2133.8380000000002</v>
      </c>
      <c r="FC220" s="17">
        <f t="shared" si="1042"/>
        <v>3089.05</v>
      </c>
      <c r="FE220" s="17"/>
      <c r="FF220" s="17"/>
      <c r="FG220" s="17"/>
      <c r="FH220" s="17"/>
      <c r="FI220" s="17"/>
    </row>
    <row r="221" spans="1:165" ht="13.5" thickBot="1">
      <c r="A221" s="22">
        <v>4</v>
      </c>
      <c r="B221" s="18" t="s">
        <v>215</v>
      </c>
      <c r="C221" s="23">
        <v>18</v>
      </c>
      <c r="D221" s="24">
        <v>19</v>
      </c>
      <c r="E221" s="24">
        <v>20</v>
      </c>
      <c r="F221" s="24">
        <v>21</v>
      </c>
      <c r="G221" s="25">
        <v>33</v>
      </c>
      <c r="H221" s="26"/>
      <c r="I221" s="26">
        <f t="shared" si="970"/>
        <v>0</v>
      </c>
      <c r="J221" s="4">
        <f t="shared" si="1051"/>
        <v>0</v>
      </c>
      <c r="K221" s="4">
        <f t="shared" si="1052"/>
        <v>0</v>
      </c>
      <c r="L221" s="4">
        <f t="shared" si="1053"/>
        <v>0</v>
      </c>
      <c r="M221" s="4">
        <f t="shared" si="1054"/>
        <v>0</v>
      </c>
      <c r="N221" s="6">
        <f t="shared" si="1055"/>
        <v>0</v>
      </c>
      <c r="O221" s="12">
        <v>0</v>
      </c>
      <c r="P221" s="4">
        <f>O221*1</f>
        <v>0</v>
      </c>
      <c r="Q221" s="4">
        <f t="shared" si="976"/>
        <v>0</v>
      </c>
      <c r="R221" s="4">
        <f t="shared" si="1056"/>
        <v>0</v>
      </c>
      <c r="S221" s="4">
        <f t="shared" si="1057"/>
        <v>0</v>
      </c>
      <c r="T221" s="4">
        <f t="shared" si="1058"/>
        <v>0</v>
      </c>
      <c r="U221" s="4">
        <f t="shared" si="1059"/>
        <v>0</v>
      </c>
      <c r="V221" s="7">
        <f t="shared" si="1060"/>
        <v>0</v>
      </c>
      <c r="W221" s="156">
        <v>8.1999999999999993</v>
      </c>
      <c r="X221" s="4">
        <v>4.91</v>
      </c>
      <c r="Y221" s="4">
        <f t="shared" si="1061"/>
        <v>40.262</v>
      </c>
      <c r="Z221" s="156">
        <v>15</v>
      </c>
      <c r="AA221" s="4">
        <v>4.91</v>
      </c>
      <c r="AB221" s="157">
        <f t="shared" si="1062"/>
        <v>73.650000000000006</v>
      </c>
      <c r="AC221" s="12">
        <v>7.3</v>
      </c>
      <c r="AD221" s="4">
        <v>44.08</v>
      </c>
      <c r="AE221" s="4" t="e">
        <f>#REF!*AC221</f>
        <v>#REF!</v>
      </c>
      <c r="AF221" s="6">
        <f t="shared" si="1063"/>
        <v>50.691999999999993</v>
      </c>
      <c r="AG221" s="7">
        <f t="shared" si="1064"/>
        <v>321.78399999999999</v>
      </c>
      <c r="AH221" s="156"/>
      <c r="AI221" s="4">
        <v>0</v>
      </c>
      <c r="AJ221" s="4"/>
      <c r="AK221" s="4">
        <f t="shared" si="1065"/>
        <v>0</v>
      </c>
      <c r="AL221" s="4"/>
      <c r="AM221" s="4"/>
      <c r="AN221" s="6">
        <f t="shared" si="1066"/>
        <v>0</v>
      </c>
      <c r="AO221" s="159"/>
      <c r="AP221" s="4">
        <v>95</v>
      </c>
      <c r="AQ221" s="4"/>
      <c r="AR221" s="6">
        <f t="shared" si="1067"/>
        <v>0</v>
      </c>
      <c r="AS221" s="7">
        <f t="shared" si="1068"/>
        <v>0</v>
      </c>
      <c r="AT221" s="156">
        <v>15</v>
      </c>
      <c r="AU221" s="4">
        <v>1.62</v>
      </c>
      <c r="AV221" s="4">
        <v>4.71</v>
      </c>
      <c r="AW221" s="4">
        <f t="shared" si="1069"/>
        <v>24.3</v>
      </c>
      <c r="AX221" s="6">
        <f>AV221*AT221</f>
        <v>70.650000000000006</v>
      </c>
      <c r="AY221" s="165">
        <v>53.1</v>
      </c>
      <c r="AZ221" s="4">
        <v>1.1200000000000001</v>
      </c>
      <c r="BA221" s="4">
        <v>60.9</v>
      </c>
      <c r="BB221" s="4">
        <v>74.900000000000006</v>
      </c>
      <c r="BC221" s="4">
        <v>96.8</v>
      </c>
      <c r="BD221" s="4">
        <v>156.1</v>
      </c>
      <c r="BE221" s="4">
        <f>2.09*115/100</f>
        <v>2.4034999999999997</v>
      </c>
      <c r="BF221" s="4">
        <f t="shared" si="1070"/>
        <v>59.472000000000008</v>
      </c>
      <c r="BG221" s="6">
        <f t="shared" si="1071"/>
        <v>2.64385</v>
      </c>
      <c r="BH221" s="7">
        <f t="shared" si="1072"/>
        <v>127.62584999999999</v>
      </c>
      <c r="BI221" s="27"/>
      <c r="BJ221" s="28"/>
      <c r="BK221" s="29"/>
      <c r="BL221" s="30"/>
      <c r="BM221" s="31"/>
      <c r="BN221" s="28"/>
      <c r="BO221" s="29"/>
      <c r="BP221" s="30"/>
      <c r="BQ221" s="31"/>
      <c r="BR221" s="28"/>
      <c r="BS221" s="29"/>
      <c r="BT221" s="30"/>
      <c r="BU221" s="31"/>
      <c r="BV221" s="28"/>
      <c r="BW221" s="29"/>
      <c r="BX221" s="30"/>
      <c r="BY221" s="31"/>
      <c r="BZ221" s="28"/>
      <c r="CA221" s="29"/>
      <c r="CB221" s="30"/>
      <c r="CD221" s="33">
        <f t="shared" si="1073"/>
        <v>0</v>
      </c>
      <c r="CE221" s="17">
        <f t="shared" si="1074"/>
        <v>0</v>
      </c>
      <c r="CF221" s="17">
        <f t="shared" si="1075"/>
        <v>0</v>
      </c>
      <c r="CG221" s="17">
        <f t="shared" si="1076"/>
        <v>0</v>
      </c>
      <c r="CH221" s="17">
        <f t="shared" si="1077"/>
        <v>0</v>
      </c>
      <c r="CJ221" s="17">
        <f t="shared" si="1078"/>
        <v>0</v>
      </c>
      <c r="CK221" s="17">
        <f t="shared" si="1079"/>
        <v>0</v>
      </c>
      <c r="CL221" s="17">
        <f t="shared" si="1080"/>
        <v>0</v>
      </c>
      <c r="CM221" s="17">
        <f t="shared" si="1081"/>
        <v>0</v>
      </c>
      <c r="CN221" s="17">
        <f t="shared" si="1082"/>
        <v>0</v>
      </c>
      <c r="CO221" s="17" t="e">
        <f>#REF!+AG221+AX221+AN221+BH221+#REF!+DP221</f>
        <v>#REF!</v>
      </c>
      <c r="CP221" s="17" t="e">
        <f>CO221*1.257</f>
        <v>#REF!</v>
      </c>
      <c r="CQ221" s="17">
        <f t="shared" si="1004"/>
        <v>593.70984999999996</v>
      </c>
      <c r="CR221" s="17">
        <f t="shared" si="1005"/>
        <v>612.45714999999996</v>
      </c>
      <c r="CS221" s="17">
        <f t="shared" si="1006"/>
        <v>646.10614999999996</v>
      </c>
      <c r="CT221" s="17">
        <f t="shared" si="1007"/>
        <v>698.74279999999987</v>
      </c>
      <c r="CU221" s="17">
        <f t="shared" si="1008"/>
        <v>841.27034999999989</v>
      </c>
      <c r="CV221" s="17">
        <f t="shared" si="1083"/>
        <v>990.17520194999986</v>
      </c>
      <c r="CW221" s="17">
        <f t="shared" si="1010"/>
        <v>40.262</v>
      </c>
      <c r="CX221" s="17">
        <f t="shared" si="1084"/>
        <v>0</v>
      </c>
      <c r="CY221" s="33"/>
      <c r="CZ221" s="33"/>
      <c r="DA221" s="17"/>
      <c r="DB221" s="17"/>
      <c r="DC221" s="17"/>
      <c r="DD221" s="15">
        <f t="shared" si="1085"/>
        <v>100.04912791666665</v>
      </c>
      <c r="DE221" s="15">
        <f t="shared" si="1086"/>
        <v>97.220294868421036</v>
      </c>
      <c r="DF221" s="15">
        <f t="shared" si="1087"/>
        <v>94.674345124999974</v>
      </c>
      <c r="DG221" s="15">
        <f t="shared" si="1088"/>
        <v>92.370866785714284</v>
      </c>
      <c r="DH221" s="15">
        <f t="shared" si="1089"/>
        <v>75.61829704545454</v>
      </c>
      <c r="DI221" s="15"/>
      <c r="DJ221" s="15"/>
      <c r="DK221" s="15"/>
      <c r="DL221" s="15"/>
      <c r="DM221" s="15"/>
      <c r="DO221" s="17"/>
      <c r="DP221" s="17">
        <v>1.2</v>
      </c>
      <c r="DQ221" s="32">
        <v>117.7</v>
      </c>
      <c r="DR221" s="32">
        <f t="shared" si="1090"/>
        <v>120.05895349999997</v>
      </c>
      <c r="DS221" s="32">
        <f t="shared" si="1091"/>
        <v>116.66435384210524</v>
      </c>
      <c r="DT221" s="32">
        <f t="shared" si="1092"/>
        <v>113.60921414999997</v>
      </c>
      <c r="DU221" s="32">
        <f t="shared" si="1093"/>
        <v>110.84504014285714</v>
      </c>
      <c r="DV221" s="32">
        <f t="shared" si="1094"/>
        <v>90.741956454545445</v>
      </c>
      <c r="DW221" s="32">
        <v>31</v>
      </c>
      <c r="DX221" s="32">
        <f t="shared" si="1095"/>
        <v>3101.522965416666</v>
      </c>
      <c r="DY221" s="32">
        <f t="shared" si="1096"/>
        <v>3013.8291409210519</v>
      </c>
      <c r="DZ221" s="32">
        <f t="shared" si="1097"/>
        <v>2934.9046988749992</v>
      </c>
      <c r="EA221" s="32">
        <f t="shared" si="1098"/>
        <v>2863.4968703571426</v>
      </c>
      <c r="EB221" s="32">
        <f t="shared" si="1099"/>
        <v>2344.1672084090906</v>
      </c>
      <c r="ED221" s="15">
        <f t="shared" si="1100"/>
        <v>1800.8843024999996</v>
      </c>
      <c r="EE221" s="15">
        <f t="shared" si="1101"/>
        <v>1847.1856024999997</v>
      </c>
      <c r="EF221" s="15">
        <f t="shared" si="1102"/>
        <v>1893.4869024999994</v>
      </c>
      <c r="EG221" s="15">
        <f t="shared" si="1103"/>
        <v>1939.7882024999999</v>
      </c>
      <c r="EH221" s="15">
        <f t="shared" si="1104"/>
        <v>2495.4038025</v>
      </c>
      <c r="EI221" s="34"/>
      <c r="EJ221" s="35">
        <f t="shared" si="1105"/>
        <v>2334.7628687500001</v>
      </c>
      <c r="EK221" s="35">
        <f t="shared" si="1106"/>
        <v>1869.0596392857144</v>
      </c>
      <c r="EL221" s="35"/>
      <c r="EM221" s="35"/>
      <c r="EN221" s="15">
        <f t="shared" si="1034"/>
        <v>73.245880555555544</v>
      </c>
      <c r="EO221" s="15">
        <f t="shared" si="1044"/>
        <v>84.539386842105259</v>
      </c>
      <c r="EP221" s="15">
        <f t="shared" si="1045"/>
        <v>82.325517499999989</v>
      </c>
      <c r="EQ221" s="15">
        <f t="shared" si="1046"/>
        <v>75.314931250000001</v>
      </c>
      <c r="ER221" s="15">
        <f t="shared" si="1035"/>
        <v>60.292246428571431</v>
      </c>
      <c r="ES221" s="15"/>
      <c r="ET221" s="15">
        <f t="shared" si="1047"/>
        <v>1318.4258499999999</v>
      </c>
      <c r="EU221" s="15">
        <f t="shared" si="1048"/>
        <v>1606.2483499999998</v>
      </c>
      <c r="EV221" s="15">
        <f t="shared" si="1049"/>
        <v>1646.5103499999998</v>
      </c>
      <c r="EW221" s="15">
        <f t="shared" si="1107"/>
        <v>1807.55835</v>
      </c>
      <c r="EX221" s="15">
        <f t="shared" si="1108"/>
        <v>2532.2743500000001</v>
      </c>
      <c r="EY221" s="17">
        <f t="shared" si="1038"/>
        <v>1318.4258499999999</v>
      </c>
      <c r="EZ221" s="17">
        <f t="shared" si="1039"/>
        <v>1377.43515</v>
      </c>
      <c r="FA221" s="17">
        <f t="shared" si="1040"/>
        <v>1451.3461499999999</v>
      </c>
      <c r="FB221" s="17">
        <f t="shared" si="1041"/>
        <v>1665.0308</v>
      </c>
      <c r="FC221" s="17">
        <f t="shared" si="1042"/>
        <v>2532.2743499999997</v>
      </c>
      <c r="FE221" s="17"/>
      <c r="FF221" s="17"/>
      <c r="FG221" s="17"/>
      <c r="FH221" s="17"/>
      <c r="FI221" s="17"/>
    </row>
    <row r="222" spans="1:165" ht="13.5" thickBot="1">
      <c r="A222" s="22">
        <v>5</v>
      </c>
      <c r="B222" s="18" t="s">
        <v>216</v>
      </c>
      <c r="C222" s="23">
        <v>18</v>
      </c>
      <c r="D222" s="24">
        <v>19</v>
      </c>
      <c r="E222" s="24">
        <v>20</v>
      </c>
      <c r="F222" s="24">
        <v>21</v>
      </c>
      <c r="G222" s="25">
        <v>33</v>
      </c>
      <c r="H222" s="26"/>
      <c r="I222" s="26">
        <f t="shared" si="970"/>
        <v>0</v>
      </c>
      <c r="J222" s="4">
        <f t="shared" si="1051"/>
        <v>0</v>
      </c>
      <c r="K222" s="4">
        <f t="shared" si="1052"/>
        <v>0</v>
      </c>
      <c r="L222" s="4">
        <f t="shared" si="1053"/>
        <v>0</v>
      </c>
      <c r="M222" s="4">
        <f t="shared" si="1054"/>
        <v>0</v>
      </c>
      <c r="N222" s="6">
        <f t="shared" si="1055"/>
        <v>0</v>
      </c>
      <c r="O222" s="12">
        <v>0</v>
      </c>
      <c r="P222" s="4">
        <f>O222*1</f>
        <v>0</v>
      </c>
      <c r="Q222" s="4">
        <f t="shared" si="976"/>
        <v>0</v>
      </c>
      <c r="R222" s="4">
        <f t="shared" si="1056"/>
        <v>0</v>
      </c>
      <c r="S222" s="4">
        <f t="shared" si="1057"/>
        <v>0</v>
      </c>
      <c r="T222" s="4">
        <f t="shared" si="1058"/>
        <v>0</v>
      </c>
      <c r="U222" s="4">
        <f t="shared" si="1059"/>
        <v>0</v>
      </c>
      <c r="V222" s="7">
        <f t="shared" si="1060"/>
        <v>0</v>
      </c>
      <c r="W222" s="156">
        <v>8.1999999999999993</v>
      </c>
      <c r="X222" s="4">
        <v>4.91</v>
      </c>
      <c r="Y222" s="4">
        <f t="shared" si="1061"/>
        <v>40.262</v>
      </c>
      <c r="Z222" s="156">
        <v>15</v>
      </c>
      <c r="AA222" s="4">
        <v>4.91</v>
      </c>
      <c r="AB222" s="157">
        <f t="shared" si="1062"/>
        <v>73.650000000000006</v>
      </c>
      <c r="AC222" s="12">
        <v>7.3</v>
      </c>
      <c r="AD222" s="4">
        <v>35.659999999999997</v>
      </c>
      <c r="AE222" s="4" t="e">
        <f>#REF!*AC222</f>
        <v>#REF!</v>
      </c>
      <c r="AF222" s="6">
        <f t="shared" si="1063"/>
        <v>41.008999999999993</v>
      </c>
      <c r="AG222" s="7">
        <f t="shared" si="1064"/>
        <v>260.31799999999998</v>
      </c>
      <c r="AH222" s="156"/>
      <c r="AI222" s="4">
        <v>0</v>
      </c>
      <c r="AJ222" s="4"/>
      <c r="AK222" s="4">
        <f t="shared" si="1065"/>
        <v>0</v>
      </c>
      <c r="AL222" s="4"/>
      <c r="AM222" s="4"/>
      <c r="AN222" s="6">
        <f t="shared" si="1066"/>
        <v>0</v>
      </c>
      <c r="AO222" s="159">
        <v>0.2</v>
      </c>
      <c r="AP222" s="4">
        <v>0</v>
      </c>
      <c r="AQ222" s="4">
        <v>74.150000000000006</v>
      </c>
      <c r="AR222" s="6">
        <f t="shared" si="1067"/>
        <v>81.565000000000012</v>
      </c>
      <c r="AS222" s="7">
        <f t="shared" si="1068"/>
        <v>14.830000000000002</v>
      </c>
      <c r="AT222" s="156">
        <v>15</v>
      </c>
      <c r="AU222" s="4">
        <v>1.62</v>
      </c>
      <c r="AV222" s="4">
        <v>4.71</v>
      </c>
      <c r="AW222" s="4">
        <f t="shared" si="1069"/>
        <v>24.3</v>
      </c>
      <c r="AX222" s="6">
        <f>AV222*AT222</f>
        <v>70.650000000000006</v>
      </c>
      <c r="AY222" s="165">
        <v>60.1</v>
      </c>
      <c r="AZ222" s="4">
        <v>1.1200000000000001</v>
      </c>
      <c r="BA222" s="4">
        <v>68.900000000000006</v>
      </c>
      <c r="BB222" s="4">
        <v>84.8</v>
      </c>
      <c r="BC222" s="4">
        <v>109.5</v>
      </c>
      <c r="BD222" s="4">
        <v>176.1</v>
      </c>
      <c r="BE222" s="4">
        <f>2.09*115/100</f>
        <v>2.4034999999999997</v>
      </c>
      <c r="BF222" s="4">
        <f t="shared" si="1070"/>
        <v>67.312000000000012</v>
      </c>
      <c r="BG222" s="6">
        <f t="shared" si="1071"/>
        <v>2.64385</v>
      </c>
      <c r="BH222" s="7">
        <f t="shared" si="1072"/>
        <v>144.45034999999999</v>
      </c>
      <c r="BI222" s="27"/>
      <c r="BJ222" s="28"/>
      <c r="BK222" s="29"/>
      <c r="BL222" s="30"/>
      <c r="BM222" s="31"/>
      <c r="BN222" s="28"/>
      <c r="BO222" s="29"/>
      <c r="BP222" s="30"/>
      <c r="BQ222" s="31"/>
      <c r="BR222" s="28"/>
      <c r="BS222" s="29"/>
      <c r="BT222" s="30"/>
      <c r="BU222" s="31"/>
      <c r="BV222" s="28"/>
      <c r="BW222" s="29"/>
      <c r="BX222" s="30"/>
      <c r="BY222" s="31"/>
      <c r="BZ222" s="28"/>
      <c r="CA222" s="29"/>
      <c r="CB222" s="30"/>
      <c r="CD222" s="33">
        <f t="shared" si="1073"/>
        <v>74.150000000000006</v>
      </c>
      <c r="CE222" s="17">
        <f t="shared" si="1074"/>
        <v>59.320000000000007</v>
      </c>
      <c r="CF222" s="17">
        <f t="shared" si="1075"/>
        <v>44.490000000000009</v>
      </c>
      <c r="CG222" s="17">
        <f t="shared" si="1076"/>
        <v>29.660000000000004</v>
      </c>
      <c r="CH222" s="17">
        <f t="shared" si="1077"/>
        <v>14.830000000000002</v>
      </c>
      <c r="CJ222" s="17">
        <f t="shared" si="1078"/>
        <v>0.823888888888889</v>
      </c>
      <c r="CK222" s="17">
        <f t="shared" si="1079"/>
        <v>0.78052631578947373</v>
      </c>
      <c r="CL222" s="17">
        <f t="shared" si="1080"/>
        <v>0.74150000000000016</v>
      </c>
      <c r="CM222" s="17">
        <f t="shared" si="1081"/>
        <v>0.70619047619047626</v>
      </c>
      <c r="CN222" s="17">
        <f t="shared" si="1082"/>
        <v>0.44939393939393946</v>
      </c>
      <c r="CO222" s="17" t="e">
        <f>#REF!+AG222+AX222+AN222+BH222+#REF!+DP222</f>
        <v>#REF!</v>
      </c>
      <c r="CP222" s="17" t="e">
        <f>CO222*1.261</f>
        <v>#REF!</v>
      </c>
      <c r="CQ222" s="17">
        <f t="shared" si="1004"/>
        <v>563.89834999999994</v>
      </c>
      <c r="CR222" s="17">
        <f t="shared" si="1005"/>
        <v>585.04914999999994</v>
      </c>
      <c r="CS222" s="17">
        <f t="shared" si="1006"/>
        <v>623.26479999999992</v>
      </c>
      <c r="CT222" s="17">
        <f t="shared" si="1007"/>
        <v>682.63124999999991</v>
      </c>
      <c r="CU222" s="17">
        <f t="shared" si="1008"/>
        <v>842.70434999999986</v>
      </c>
      <c r="CV222" s="17">
        <f t="shared" si="1083"/>
        <v>964.89648074999991</v>
      </c>
      <c r="CW222" s="17">
        <f t="shared" si="1010"/>
        <v>40.262</v>
      </c>
      <c r="CX222" s="17">
        <f t="shared" si="1084"/>
        <v>0</v>
      </c>
      <c r="CY222" s="33"/>
      <c r="CZ222" s="33"/>
      <c r="DA222" s="17"/>
      <c r="DB222" s="17"/>
      <c r="DC222" s="17"/>
      <c r="DD222" s="15">
        <f t="shared" si="1085"/>
        <v>100.1407445833333</v>
      </c>
      <c r="DE222" s="15">
        <f t="shared" si="1086"/>
        <v>97.307089605263144</v>
      </c>
      <c r="DF222" s="15">
        <f t="shared" si="1087"/>
        <v>94.756800124999984</v>
      </c>
      <c r="DG222" s="15">
        <f t="shared" si="1088"/>
        <v>92.449395357142848</v>
      </c>
      <c r="DH222" s="15">
        <f t="shared" si="1089"/>
        <v>75.668269772727257</v>
      </c>
      <c r="DI222" s="15"/>
      <c r="DJ222" s="15"/>
      <c r="DK222" s="15"/>
      <c r="DL222" s="15"/>
      <c r="DM222" s="15"/>
      <c r="DO222" s="17"/>
      <c r="DP222" s="17">
        <v>1.5</v>
      </c>
      <c r="DQ222" s="32">
        <v>114.5</v>
      </c>
      <c r="DR222" s="32">
        <f t="shared" si="1090"/>
        <v>150.21111687499996</v>
      </c>
      <c r="DS222" s="32">
        <f t="shared" si="1091"/>
        <v>145.9606344078947</v>
      </c>
      <c r="DT222" s="32">
        <f t="shared" si="1092"/>
        <v>142.13520018749998</v>
      </c>
      <c r="DU222" s="32">
        <f t="shared" si="1093"/>
        <v>138.67409303571426</v>
      </c>
      <c r="DV222" s="32">
        <f t="shared" si="1094"/>
        <v>113.50240465909089</v>
      </c>
      <c r="DW222" s="32">
        <v>21</v>
      </c>
      <c r="DX222" s="32">
        <f t="shared" si="1095"/>
        <v>2102.9556362499993</v>
      </c>
      <c r="DY222" s="32">
        <f t="shared" si="1096"/>
        <v>2043.4488817105259</v>
      </c>
      <c r="DZ222" s="32">
        <f t="shared" si="1097"/>
        <v>1989.8928026249996</v>
      </c>
      <c r="EA222" s="32">
        <f t="shared" si="1098"/>
        <v>1941.4373024999998</v>
      </c>
      <c r="EB222" s="32">
        <f t="shared" si="1099"/>
        <v>1589.0336652272724</v>
      </c>
      <c r="ED222" s="15">
        <f t="shared" si="1100"/>
        <v>1802.5334024999995</v>
      </c>
      <c r="EE222" s="15">
        <f t="shared" si="1101"/>
        <v>1848.8347024999998</v>
      </c>
      <c r="EF222" s="15">
        <f t="shared" si="1102"/>
        <v>1895.1360024999997</v>
      </c>
      <c r="EG222" s="15">
        <f t="shared" si="1103"/>
        <v>1941.4373024999998</v>
      </c>
      <c r="EH222" s="15">
        <f t="shared" si="1104"/>
        <v>2497.0529024999996</v>
      </c>
      <c r="EI222" s="34"/>
      <c r="EJ222" s="35">
        <f t="shared" si="1105"/>
        <v>1582.8683062499999</v>
      </c>
      <c r="EK222" s="35">
        <f t="shared" si="1106"/>
        <v>1266.8541749999999</v>
      </c>
      <c r="EL222" s="35"/>
      <c r="EM222" s="35"/>
      <c r="EN222" s="15">
        <f t="shared" si="1034"/>
        <v>71.589686111111106</v>
      </c>
      <c r="EO222" s="15">
        <f t="shared" si="1044"/>
        <v>84.61486052631578</v>
      </c>
      <c r="EP222" s="15">
        <f t="shared" si="1045"/>
        <v>82.397217499999996</v>
      </c>
      <c r="EQ222" s="15">
        <f t="shared" si="1046"/>
        <v>75.374681249999995</v>
      </c>
      <c r="ER222" s="15">
        <f t="shared" si="1035"/>
        <v>60.326389285714285</v>
      </c>
      <c r="ES222" s="15"/>
      <c r="ET222" s="15">
        <f t="shared" si="1047"/>
        <v>1288.6143499999998</v>
      </c>
      <c r="EU222" s="15">
        <f t="shared" si="1048"/>
        <v>1607.6823499999998</v>
      </c>
      <c r="EV222" s="15">
        <f t="shared" si="1049"/>
        <v>1647.94435</v>
      </c>
      <c r="EW222" s="15">
        <f t="shared" si="1107"/>
        <v>1808.99235</v>
      </c>
      <c r="EX222" s="15">
        <f t="shared" si="1108"/>
        <v>2533.7083499999999</v>
      </c>
      <c r="EY222" s="17">
        <f t="shared" si="1038"/>
        <v>1288.6143499999998</v>
      </c>
      <c r="EZ222" s="17">
        <f t="shared" si="1039"/>
        <v>1350.0271499999999</v>
      </c>
      <c r="FA222" s="17">
        <f t="shared" si="1040"/>
        <v>1428.5047999999999</v>
      </c>
      <c r="FB222" s="17">
        <f t="shared" si="1041"/>
        <v>1648.9192499999999</v>
      </c>
      <c r="FC222" s="17">
        <f t="shared" si="1042"/>
        <v>2533.7083499999999</v>
      </c>
      <c r="FE222" s="17"/>
      <c r="FF222" s="17"/>
      <c r="FG222" s="17"/>
      <c r="FH222" s="17"/>
      <c r="FI222" s="17"/>
    </row>
    <row r="223" spans="1:165" ht="13.5" thickBot="1">
      <c r="A223" s="22">
        <v>6</v>
      </c>
      <c r="B223" s="18" t="s">
        <v>217</v>
      </c>
      <c r="C223" s="23">
        <v>18</v>
      </c>
      <c r="D223" s="24">
        <v>19</v>
      </c>
      <c r="E223" s="24">
        <v>20</v>
      </c>
      <c r="F223" s="24">
        <v>21</v>
      </c>
      <c r="G223" s="25">
        <v>33</v>
      </c>
      <c r="H223" s="26"/>
      <c r="I223" s="26">
        <f t="shared" si="970"/>
        <v>0</v>
      </c>
      <c r="J223" s="4">
        <f t="shared" si="1051"/>
        <v>0</v>
      </c>
      <c r="K223" s="4">
        <f t="shared" si="1052"/>
        <v>0</v>
      </c>
      <c r="L223" s="4">
        <f t="shared" si="1053"/>
        <v>0</v>
      </c>
      <c r="M223" s="4">
        <f t="shared" si="1054"/>
        <v>0</v>
      </c>
      <c r="N223" s="6">
        <f t="shared" si="1055"/>
        <v>0</v>
      </c>
      <c r="O223" s="12">
        <v>0</v>
      </c>
      <c r="P223" s="4">
        <f>O223*1</f>
        <v>0</v>
      </c>
      <c r="Q223" s="4">
        <f t="shared" si="976"/>
        <v>0</v>
      </c>
      <c r="R223" s="4">
        <f t="shared" si="1056"/>
        <v>0</v>
      </c>
      <c r="S223" s="4">
        <f t="shared" si="1057"/>
        <v>0</v>
      </c>
      <c r="T223" s="4">
        <f t="shared" si="1058"/>
        <v>0</v>
      </c>
      <c r="U223" s="4">
        <f t="shared" si="1059"/>
        <v>0</v>
      </c>
      <c r="V223" s="7">
        <f t="shared" si="1060"/>
        <v>0</v>
      </c>
      <c r="W223" s="156">
        <v>8.1999999999999993</v>
      </c>
      <c r="X223" s="4">
        <v>4.91</v>
      </c>
      <c r="Y223" s="4">
        <f t="shared" si="1061"/>
        <v>40.262</v>
      </c>
      <c r="Z223" s="156">
        <v>15</v>
      </c>
      <c r="AA223" s="4">
        <v>4.91</v>
      </c>
      <c r="AB223" s="157">
        <f t="shared" si="1062"/>
        <v>73.650000000000006</v>
      </c>
      <c r="AC223" s="12">
        <v>5.0999999999999996</v>
      </c>
      <c r="AD223" s="4">
        <v>37.57</v>
      </c>
      <c r="AE223" s="4" t="e">
        <f>#REF!*AC223</f>
        <v>#REF!</v>
      </c>
      <c r="AF223" s="6">
        <f t="shared" si="1063"/>
        <v>43.205499999999994</v>
      </c>
      <c r="AG223" s="7">
        <f t="shared" si="1064"/>
        <v>191.607</v>
      </c>
      <c r="AH223" s="156"/>
      <c r="AI223" s="4">
        <v>0</v>
      </c>
      <c r="AJ223" s="4"/>
      <c r="AK223" s="4">
        <f t="shared" si="1065"/>
        <v>0</v>
      </c>
      <c r="AL223" s="4"/>
      <c r="AM223" s="4"/>
      <c r="AN223" s="6">
        <f t="shared" si="1066"/>
        <v>0</v>
      </c>
      <c r="AO223" s="159">
        <v>0.13300000000000001</v>
      </c>
      <c r="AP223" s="4">
        <v>0</v>
      </c>
      <c r="AQ223" s="4">
        <v>107.8</v>
      </c>
      <c r="AR223" s="6">
        <f t="shared" si="1067"/>
        <v>118.58000000000001</v>
      </c>
      <c r="AS223" s="7">
        <f t="shared" si="1068"/>
        <v>14.337400000000001</v>
      </c>
      <c r="AT223" s="156">
        <v>15</v>
      </c>
      <c r="AU223" s="4">
        <v>1.62</v>
      </c>
      <c r="AV223" s="4">
        <v>4.71</v>
      </c>
      <c r="AW223" s="4">
        <f t="shared" si="1069"/>
        <v>24.3</v>
      </c>
      <c r="AX223" s="6">
        <v>65</v>
      </c>
      <c r="AY223" s="165">
        <v>65</v>
      </c>
      <c r="AZ223" s="4">
        <v>1.1200000000000001</v>
      </c>
      <c r="BA223" s="4">
        <v>74.599999999999994</v>
      </c>
      <c r="BB223" s="4">
        <v>91.8</v>
      </c>
      <c r="BC223" s="4">
        <v>118.5</v>
      </c>
      <c r="BD223" s="4">
        <v>191.2</v>
      </c>
      <c r="BE223" s="4">
        <f>2.09*115/100</f>
        <v>2.4034999999999997</v>
      </c>
      <c r="BF223" s="4">
        <f t="shared" si="1070"/>
        <v>72.800000000000011</v>
      </c>
      <c r="BG223" s="6">
        <f t="shared" si="1071"/>
        <v>2.64385</v>
      </c>
      <c r="BH223" s="7">
        <f t="shared" si="1072"/>
        <v>156.22749999999999</v>
      </c>
      <c r="BI223" s="27"/>
      <c r="BJ223" s="28"/>
      <c r="BK223" s="29"/>
      <c r="BL223" s="30"/>
      <c r="BM223" s="31"/>
      <c r="BN223" s="28"/>
      <c r="BO223" s="29"/>
      <c r="BP223" s="30"/>
      <c r="BQ223" s="31"/>
      <c r="BR223" s="28"/>
      <c r="BS223" s="29"/>
      <c r="BT223" s="30"/>
      <c r="BU223" s="31"/>
      <c r="BV223" s="28"/>
      <c r="BW223" s="29"/>
      <c r="BX223" s="30"/>
      <c r="BY223" s="31"/>
      <c r="BZ223" s="28"/>
      <c r="CA223" s="29"/>
      <c r="CB223" s="30"/>
      <c r="CD223" s="33">
        <f t="shared" si="1073"/>
        <v>71.686999999999998</v>
      </c>
      <c r="CE223" s="17">
        <f t="shared" si="1074"/>
        <v>57.349600000000002</v>
      </c>
      <c r="CF223" s="17">
        <f t="shared" si="1075"/>
        <v>43.0122</v>
      </c>
      <c r="CG223" s="17">
        <f t="shared" si="1076"/>
        <v>28.674800000000001</v>
      </c>
      <c r="CH223" s="17">
        <f t="shared" si="1077"/>
        <v>14.337400000000001</v>
      </c>
      <c r="CJ223" s="17">
        <f t="shared" si="1078"/>
        <v>0.79652222222222213</v>
      </c>
      <c r="CK223" s="17">
        <f t="shared" si="1079"/>
        <v>0.75460000000000005</v>
      </c>
      <c r="CL223" s="17">
        <f t="shared" si="1080"/>
        <v>0.71687000000000001</v>
      </c>
      <c r="CM223" s="17">
        <f t="shared" si="1081"/>
        <v>0.68273333333333341</v>
      </c>
      <c r="CN223" s="17">
        <f t="shared" si="1082"/>
        <v>0.43446666666666667</v>
      </c>
      <c r="CO223" s="17" t="e">
        <f>#REF!+AG223+AX223+AN223+BH223+#REF!+DP223</f>
        <v>#REF!</v>
      </c>
      <c r="CP223" s="17" t="e">
        <f>CO223*1.212</f>
        <v>#REF!</v>
      </c>
      <c r="CQ223" s="17">
        <f t="shared" si="1004"/>
        <v>500.82190000000003</v>
      </c>
      <c r="CR223" s="17">
        <f t="shared" si="1005"/>
        <v>523.89549999999997</v>
      </c>
      <c r="CS223" s="17">
        <f t="shared" si="1006"/>
        <v>565.23569999999995</v>
      </c>
      <c r="CT223" s="17">
        <f t="shared" si="1007"/>
        <v>629.40914999999995</v>
      </c>
      <c r="CU223" s="17">
        <f t="shared" si="1008"/>
        <v>804.14359999999988</v>
      </c>
      <c r="CV223" s="17">
        <f t="shared" si="1083"/>
        <v>911.89884239999981</v>
      </c>
      <c r="CW223" s="17">
        <f t="shared" si="1010"/>
        <v>40.262</v>
      </c>
      <c r="CX223" s="17">
        <f t="shared" si="1084"/>
        <v>0</v>
      </c>
      <c r="CY223" s="33"/>
      <c r="CZ223" s="33"/>
      <c r="DA223" s="17"/>
      <c r="DB223" s="17"/>
      <c r="DC223" s="17"/>
      <c r="DD223" s="15">
        <f t="shared" si="1085"/>
        <v>97.677141111111098</v>
      </c>
      <c r="DE223" s="15">
        <f t="shared" si="1086"/>
        <v>94.973149473684202</v>
      </c>
      <c r="DF223" s="15">
        <f t="shared" si="1087"/>
        <v>92.539556999999988</v>
      </c>
      <c r="DG223" s="15">
        <f t="shared" si="1088"/>
        <v>90.33773523809522</v>
      </c>
      <c r="DH223" s="15">
        <f t="shared" si="1089"/>
        <v>74.324486060606048</v>
      </c>
      <c r="DI223" s="15"/>
      <c r="DJ223" s="15"/>
      <c r="DK223" s="15"/>
      <c r="DL223" s="15"/>
      <c r="DM223" s="15"/>
      <c r="DO223" s="17"/>
      <c r="DP223" s="17">
        <v>3.4</v>
      </c>
      <c r="DQ223" s="32">
        <v>113.4</v>
      </c>
      <c r="DR223" s="32">
        <f t="shared" si="1090"/>
        <v>332.10227977777771</v>
      </c>
      <c r="DS223" s="32">
        <f t="shared" si="1091"/>
        <v>322.9087082105263</v>
      </c>
      <c r="DT223" s="32">
        <f t="shared" si="1092"/>
        <v>314.63449379999997</v>
      </c>
      <c r="DU223" s="32">
        <f t="shared" si="1093"/>
        <v>307.14829980952373</v>
      </c>
      <c r="DV223" s="32">
        <f t="shared" si="1094"/>
        <v>252.70325260606054</v>
      </c>
      <c r="DW223" s="32">
        <v>52</v>
      </c>
      <c r="DX223" s="32">
        <f t="shared" si="1095"/>
        <v>5079.2113377777769</v>
      </c>
      <c r="DY223" s="32">
        <f t="shared" si="1096"/>
        <v>4938.603772631579</v>
      </c>
      <c r="DZ223" s="32">
        <f t="shared" si="1097"/>
        <v>4812.0569639999994</v>
      </c>
      <c r="EA223" s="32">
        <f t="shared" si="1098"/>
        <v>4697.5622323809512</v>
      </c>
      <c r="EB223" s="32">
        <f t="shared" si="1099"/>
        <v>3864.8732751515145</v>
      </c>
      <c r="ED223" s="15">
        <f t="shared" si="1100"/>
        <v>1758.1885399999996</v>
      </c>
      <c r="EE223" s="15">
        <f t="shared" si="1101"/>
        <v>1804.4898399999997</v>
      </c>
      <c r="EF223" s="15">
        <f t="shared" si="1102"/>
        <v>1850.7911399999998</v>
      </c>
      <c r="EG223" s="15">
        <f t="shared" si="1103"/>
        <v>1897.0924399999997</v>
      </c>
      <c r="EH223" s="15">
        <f t="shared" si="1104"/>
        <v>2452.7080399999995</v>
      </c>
      <c r="EI223" s="34"/>
      <c r="EJ223" s="35">
        <f t="shared" si="1105"/>
        <v>3835.9351333333325</v>
      </c>
      <c r="EK223" s="35">
        <f t="shared" si="1106"/>
        <v>3089.2303619047616</v>
      </c>
      <c r="EL223" s="35"/>
      <c r="EM223" s="35"/>
      <c r="EN223" s="15">
        <f t="shared" si="1034"/>
        <v>68.085438888888888</v>
      </c>
      <c r="EO223" s="15">
        <f t="shared" si="1044"/>
        <v>82.585347368421054</v>
      </c>
      <c r="EP223" s="15">
        <f t="shared" si="1045"/>
        <v>80.469179999999994</v>
      </c>
      <c r="EQ223" s="15">
        <f t="shared" si="1046"/>
        <v>73.767983333333319</v>
      </c>
      <c r="ER223" s="15">
        <f t="shared" si="1035"/>
        <v>59.408276190476187</v>
      </c>
      <c r="ES223" s="15"/>
      <c r="ET223" s="15">
        <f t="shared" si="1047"/>
        <v>1225.5379</v>
      </c>
      <c r="EU223" s="15">
        <f t="shared" si="1048"/>
        <v>1569.1215999999999</v>
      </c>
      <c r="EV223" s="15">
        <f t="shared" si="1049"/>
        <v>1609.3835999999999</v>
      </c>
      <c r="EW223" s="15">
        <f t="shared" si="1107"/>
        <v>1770.4315999999997</v>
      </c>
      <c r="EX223" s="15">
        <f t="shared" si="1108"/>
        <v>2495.1475999999998</v>
      </c>
      <c r="EY223" s="17">
        <f t="shared" si="1038"/>
        <v>1225.5379</v>
      </c>
      <c r="EZ223" s="17">
        <f t="shared" si="1039"/>
        <v>1288.8735000000001</v>
      </c>
      <c r="FA223" s="17">
        <f t="shared" si="1040"/>
        <v>1370.4757</v>
      </c>
      <c r="FB223" s="17">
        <f t="shared" si="1041"/>
        <v>1595.69715</v>
      </c>
      <c r="FC223" s="17">
        <f t="shared" si="1042"/>
        <v>2495.1475999999998</v>
      </c>
      <c r="FE223" s="17"/>
      <c r="FF223" s="17"/>
      <c r="FG223" s="17"/>
      <c r="FH223" s="17"/>
      <c r="FI223" s="17"/>
    </row>
    <row r="224" spans="1:165" ht="13.5" thickBot="1">
      <c r="A224" s="22">
        <v>7</v>
      </c>
      <c r="B224" s="18" t="s">
        <v>218</v>
      </c>
      <c r="C224" s="23">
        <v>18</v>
      </c>
      <c r="D224" s="24">
        <v>19</v>
      </c>
      <c r="E224" s="24">
        <v>20</v>
      </c>
      <c r="F224" s="24">
        <v>21</v>
      </c>
      <c r="G224" s="25">
        <v>33</v>
      </c>
      <c r="H224" s="26"/>
      <c r="I224" s="26">
        <f t="shared" si="970"/>
        <v>0</v>
      </c>
      <c r="J224" s="4">
        <f t="shared" si="1051"/>
        <v>0</v>
      </c>
      <c r="K224" s="4">
        <f t="shared" si="1052"/>
        <v>0</v>
      </c>
      <c r="L224" s="4">
        <f t="shared" si="1053"/>
        <v>0</v>
      </c>
      <c r="M224" s="4">
        <f t="shared" si="1054"/>
        <v>0</v>
      </c>
      <c r="N224" s="6">
        <f t="shared" si="1055"/>
        <v>0</v>
      </c>
      <c r="O224" s="12">
        <v>0</v>
      </c>
      <c r="P224" s="4">
        <f>O224*1</f>
        <v>0</v>
      </c>
      <c r="Q224" s="4">
        <f t="shared" si="976"/>
        <v>0</v>
      </c>
      <c r="R224" s="4">
        <f t="shared" si="1056"/>
        <v>0</v>
      </c>
      <c r="S224" s="4">
        <f t="shared" si="1057"/>
        <v>0</v>
      </c>
      <c r="T224" s="4">
        <f t="shared" si="1058"/>
        <v>0</v>
      </c>
      <c r="U224" s="4">
        <f t="shared" si="1059"/>
        <v>0</v>
      </c>
      <c r="V224" s="7">
        <f t="shared" si="1060"/>
        <v>0</v>
      </c>
      <c r="W224" s="156">
        <v>8.1999999999999993</v>
      </c>
      <c r="X224" s="4">
        <v>4.91</v>
      </c>
      <c r="Y224" s="4">
        <f t="shared" si="1061"/>
        <v>40.262</v>
      </c>
      <c r="Z224" s="156">
        <v>15</v>
      </c>
      <c r="AA224" s="4">
        <v>4.91</v>
      </c>
      <c r="AB224" s="157">
        <f t="shared" si="1062"/>
        <v>73.650000000000006</v>
      </c>
      <c r="AC224" s="12">
        <v>7.3</v>
      </c>
      <c r="AD224" s="4">
        <v>38.049999999999997</v>
      </c>
      <c r="AE224" s="4" t="e">
        <f>#REF!*AC224</f>
        <v>#REF!</v>
      </c>
      <c r="AF224" s="6">
        <f t="shared" si="1063"/>
        <v>43.757499999999993</v>
      </c>
      <c r="AG224" s="7">
        <f t="shared" si="1064"/>
        <v>277.76499999999999</v>
      </c>
      <c r="AH224" s="156"/>
      <c r="AI224" s="4">
        <v>0</v>
      </c>
      <c r="AJ224" s="4"/>
      <c r="AK224" s="4">
        <f t="shared" si="1065"/>
        <v>0</v>
      </c>
      <c r="AL224" s="4"/>
      <c r="AM224" s="4"/>
      <c r="AN224" s="6">
        <f t="shared" si="1066"/>
        <v>0</v>
      </c>
      <c r="AO224" s="159">
        <v>0.3</v>
      </c>
      <c r="AP224" s="4">
        <v>0</v>
      </c>
      <c r="AQ224" s="4">
        <v>48.2</v>
      </c>
      <c r="AR224" s="6">
        <f t="shared" si="1067"/>
        <v>53.02000000000001</v>
      </c>
      <c r="AS224" s="7">
        <f t="shared" si="1068"/>
        <v>14.46</v>
      </c>
      <c r="AT224" s="156">
        <v>15</v>
      </c>
      <c r="AU224" s="4">
        <v>1.62</v>
      </c>
      <c r="AV224" s="4">
        <v>4.71</v>
      </c>
      <c r="AW224" s="4">
        <f t="shared" si="1069"/>
        <v>24.3</v>
      </c>
      <c r="AX224" s="6">
        <f t="shared" ref="AX224:AX229" si="1109">AV224*AT224</f>
        <v>70.650000000000006</v>
      </c>
      <c r="AY224" s="165">
        <v>60.1</v>
      </c>
      <c r="AZ224" s="4">
        <v>1.1200000000000001</v>
      </c>
      <c r="BA224" s="4">
        <v>68.900000000000006</v>
      </c>
      <c r="BB224" s="4">
        <v>84.8</v>
      </c>
      <c r="BC224" s="4">
        <v>96.8</v>
      </c>
      <c r="BD224" s="4">
        <v>156.1</v>
      </c>
      <c r="BE224" s="4">
        <f>2.09*115/100</f>
        <v>2.4034999999999997</v>
      </c>
      <c r="BF224" s="4">
        <f t="shared" si="1070"/>
        <v>67.312000000000012</v>
      </c>
      <c r="BG224" s="6">
        <f t="shared" si="1071"/>
        <v>2.64385</v>
      </c>
      <c r="BH224" s="7">
        <f t="shared" si="1072"/>
        <v>144.45034999999999</v>
      </c>
      <c r="BI224" s="27"/>
      <c r="BJ224" s="28"/>
      <c r="BK224" s="29"/>
      <c r="BL224" s="30"/>
      <c r="BM224" s="31"/>
      <c r="BN224" s="28"/>
      <c r="BO224" s="29"/>
      <c r="BP224" s="30"/>
      <c r="BQ224" s="31"/>
      <c r="BR224" s="28"/>
      <c r="BS224" s="29"/>
      <c r="BT224" s="30"/>
      <c r="BU224" s="31"/>
      <c r="BV224" s="28"/>
      <c r="BW224" s="29"/>
      <c r="BX224" s="30"/>
      <c r="BY224" s="31"/>
      <c r="BZ224" s="28"/>
      <c r="CA224" s="29"/>
      <c r="CB224" s="30"/>
      <c r="CD224" s="33">
        <f t="shared" si="1073"/>
        <v>72.300000000000011</v>
      </c>
      <c r="CE224" s="17">
        <f t="shared" si="1074"/>
        <v>57.84</v>
      </c>
      <c r="CF224" s="17">
        <f t="shared" si="1075"/>
        <v>43.38</v>
      </c>
      <c r="CG224" s="17">
        <f t="shared" si="1076"/>
        <v>28.92</v>
      </c>
      <c r="CH224" s="17">
        <f t="shared" si="1077"/>
        <v>14.46</v>
      </c>
      <c r="CJ224" s="17">
        <f t="shared" si="1078"/>
        <v>0.80333333333333345</v>
      </c>
      <c r="CK224" s="17">
        <f t="shared" si="1079"/>
        <v>0.76105263157894742</v>
      </c>
      <c r="CL224" s="17">
        <f t="shared" si="1080"/>
        <v>0.72300000000000009</v>
      </c>
      <c r="CM224" s="17">
        <f t="shared" si="1081"/>
        <v>0.68857142857142861</v>
      </c>
      <c r="CN224" s="17">
        <f t="shared" si="1082"/>
        <v>0.43818181818181823</v>
      </c>
      <c r="CO224" s="17" t="e">
        <f>#REF!+AG224+AX224+AN224+BH224+#REF!+DP224</f>
        <v>#REF!</v>
      </c>
      <c r="CP224" s="17" t="e">
        <f>CO224*1.273</f>
        <v>#REF!</v>
      </c>
      <c r="CQ224" s="17">
        <f t="shared" si="1004"/>
        <v>580.97534999999993</v>
      </c>
      <c r="CR224" s="17">
        <f t="shared" si="1005"/>
        <v>602.12614999999994</v>
      </c>
      <c r="CS224" s="17">
        <f t="shared" si="1006"/>
        <v>640.34179999999992</v>
      </c>
      <c r="CT224" s="17">
        <f t="shared" si="1007"/>
        <v>669.18379999999991</v>
      </c>
      <c r="CU224" s="17">
        <f t="shared" si="1008"/>
        <v>811.71134999999992</v>
      </c>
      <c r="CV224" s="17">
        <f t="shared" si="1083"/>
        <v>948.89056814999992</v>
      </c>
      <c r="CW224" s="17">
        <f t="shared" si="1010"/>
        <v>40.262</v>
      </c>
      <c r="CX224" s="17">
        <f t="shared" si="1084"/>
        <v>0</v>
      </c>
      <c r="CY224" s="33"/>
      <c r="CZ224" s="33"/>
      <c r="DA224" s="17"/>
      <c r="DB224" s="17"/>
      <c r="DC224" s="17"/>
      <c r="DD224" s="15">
        <f t="shared" si="1085"/>
        <v>98.160636249999982</v>
      </c>
      <c r="DE224" s="15">
        <f t="shared" si="1086"/>
        <v>95.431197499999996</v>
      </c>
      <c r="DF224" s="15">
        <f t="shared" si="1087"/>
        <v>92.974702624999992</v>
      </c>
      <c r="DG224" s="15">
        <f t="shared" si="1088"/>
        <v>90.752159642857137</v>
      </c>
      <c r="DH224" s="15">
        <f t="shared" si="1089"/>
        <v>74.588210681818182</v>
      </c>
      <c r="DI224" s="15"/>
      <c r="DJ224" s="15"/>
      <c r="DK224" s="15"/>
      <c r="DL224" s="15"/>
      <c r="DM224" s="15"/>
      <c r="DO224" s="17"/>
      <c r="DP224" s="17">
        <v>6.5</v>
      </c>
      <c r="DQ224" s="32">
        <v>116.9</v>
      </c>
      <c r="DR224" s="32">
        <f t="shared" si="1090"/>
        <v>638.04413562499985</v>
      </c>
      <c r="DS224" s="32">
        <f t="shared" si="1091"/>
        <v>620.30278375</v>
      </c>
      <c r="DT224" s="32">
        <f t="shared" si="1092"/>
        <v>604.33556706249999</v>
      </c>
      <c r="DU224" s="32">
        <f t="shared" si="1093"/>
        <v>589.88903767857141</v>
      </c>
      <c r="DV224" s="32">
        <f t="shared" si="1094"/>
        <v>484.82336943181821</v>
      </c>
      <c r="DW224" s="32">
        <v>94</v>
      </c>
      <c r="DX224" s="32">
        <f t="shared" si="1095"/>
        <v>9227.0998074999989</v>
      </c>
      <c r="DY224" s="32">
        <f t="shared" si="1096"/>
        <v>8970.5325649999995</v>
      </c>
      <c r="DZ224" s="32">
        <f t="shared" si="1097"/>
        <v>8739.6220467499988</v>
      </c>
      <c r="EA224" s="32">
        <f t="shared" si="1098"/>
        <v>8530.70300642857</v>
      </c>
      <c r="EB224" s="32">
        <f t="shared" si="1099"/>
        <v>7011.291804090909</v>
      </c>
      <c r="ED224" s="15">
        <f t="shared" si="1100"/>
        <v>1766.8914524999996</v>
      </c>
      <c r="EE224" s="15">
        <f t="shared" si="1101"/>
        <v>1813.1927524999999</v>
      </c>
      <c r="EF224" s="15">
        <f t="shared" si="1102"/>
        <v>1859.4940524999997</v>
      </c>
      <c r="EG224" s="15">
        <f t="shared" si="1103"/>
        <v>1905.7953524999998</v>
      </c>
      <c r="EH224" s="15">
        <f t="shared" si="1104"/>
        <v>2461.4109524999999</v>
      </c>
      <c r="EI224" s="34"/>
      <c r="EJ224" s="35">
        <f t="shared" si="1105"/>
        <v>6963.8307874999991</v>
      </c>
      <c r="EK224" s="35">
        <f t="shared" si="1106"/>
        <v>5601.3153071428569</v>
      </c>
      <c r="EL224" s="35"/>
      <c r="EM224" s="35"/>
      <c r="EN224" s="15">
        <f t="shared" si="1034"/>
        <v>72.538408333333336</v>
      </c>
      <c r="EO224" s="15">
        <f t="shared" si="1044"/>
        <v>82.983649999999997</v>
      </c>
      <c r="EP224" s="15">
        <f t="shared" si="1045"/>
        <v>80.847567499999997</v>
      </c>
      <c r="EQ224" s="15">
        <f t="shared" si="1046"/>
        <v>74.083306249999993</v>
      </c>
      <c r="ER224" s="15">
        <f t="shared" si="1035"/>
        <v>59.588460714285716</v>
      </c>
      <c r="ES224" s="15"/>
      <c r="ET224" s="15">
        <f t="shared" si="1047"/>
        <v>1305.6913500000001</v>
      </c>
      <c r="EU224" s="15">
        <f t="shared" si="1048"/>
        <v>1576.6893499999999</v>
      </c>
      <c r="EV224" s="15">
        <f t="shared" si="1049"/>
        <v>1616.9513499999998</v>
      </c>
      <c r="EW224" s="15">
        <f t="shared" si="1107"/>
        <v>1777.9993499999998</v>
      </c>
      <c r="EX224" s="15">
        <f t="shared" si="1108"/>
        <v>2502.7153499999999</v>
      </c>
      <c r="EY224" s="17">
        <f t="shared" si="1038"/>
        <v>1305.6913500000001</v>
      </c>
      <c r="EZ224" s="17">
        <f t="shared" si="1039"/>
        <v>1367.1041500000001</v>
      </c>
      <c r="FA224" s="17">
        <f t="shared" si="1040"/>
        <v>1445.5817999999999</v>
      </c>
      <c r="FB224" s="17">
        <f t="shared" si="1041"/>
        <v>1635.4717999999998</v>
      </c>
      <c r="FC224" s="17">
        <f t="shared" si="1042"/>
        <v>2502.7153499999999</v>
      </c>
      <c r="FE224" s="17"/>
      <c r="FF224" s="17"/>
      <c r="FG224" s="17"/>
      <c r="FH224" s="17"/>
      <c r="FI224" s="17"/>
    </row>
    <row r="225" spans="1:165" ht="13.5" thickBot="1">
      <c r="A225" s="22">
        <v>8</v>
      </c>
      <c r="B225" s="18" t="s">
        <v>219</v>
      </c>
      <c r="C225" s="23">
        <v>18</v>
      </c>
      <c r="D225" s="24">
        <v>19</v>
      </c>
      <c r="E225" s="24">
        <v>20</v>
      </c>
      <c r="F225" s="24">
        <v>21</v>
      </c>
      <c r="G225" s="25">
        <v>33</v>
      </c>
      <c r="H225" s="26"/>
      <c r="I225" s="26">
        <f t="shared" si="970"/>
        <v>0</v>
      </c>
      <c r="J225" s="4">
        <f t="shared" si="1051"/>
        <v>0</v>
      </c>
      <c r="K225" s="4">
        <f t="shared" si="1052"/>
        <v>0</v>
      </c>
      <c r="L225" s="4">
        <f t="shared" si="1053"/>
        <v>0</v>
      </c>
      <c r="M225" s="4">
        <f t="shared" si="1054"/>
        <v>0</v>
      </c>
      <c r="N225" s="6">
        <f t="shared" si="1055"/>
        <v>0</v>
      </c>
      <c r="O225" s="12">
        <v>0</v>
      </c>
      <c r="P225" s="4">
        <f>O225*1</f>
        <v>0</v>
      </c>
      <c r="Q225" s="4">
        <f t="shared" si="976"/>
        <v>0</v>
      </c>
      <c r="R225" s="4">
        <f t="shared" si="1056"/>
        <v>0</v>
      </c>
      <c r="S225" s="4">
        <f t="shared" si="1057"/>
        <v>0</v>
      </c>
      <c r="T225" s="4">
        <f t="shared" si="1058"/>
        <v>0</v>
      </c>
      <c r="U225" s="4">
        <f t="shared" si="1059"/>
        <v>0</v>
      </c>
      <c r="V225" s="7">
        <f t="shared" si="1060"/>
        <v>0</v>
      </c>
      <c r="W225" s="156">
        <v>8.1999999999999993</v>
      </c>
      <c r="X225" s="4">
        <v>4.91</v>
      </c>
      <c r="Y225" s="4">
        <f t="shared" si="1061"/>
        <v>40.262</v>
      </c>
      <c r="Z225" s="156">
        <v>15</v>
      </c>
      <c r="AA225" s="4">
        <v>4.91</v>
      </c>
      <c r="AB225" s="157">
        <f t="shared" si="1062"/>
        <v>73.650000000000006</v>
      </c>
      <c r="AC225" s="12">
        <v>5.7</v>
      </c>
      <c r="AD225" s="4">
        <v>16.77</v>
      </c>
      <c r="AE225" s="4" t="e">
        <f>#REF!*AC225</f>
        <v>#REF!</v>
      </c>
      <c r="AF225" s="6">
        <f t="shared" si="1063"/>
        <v>19.285499999999999</v>
      </c>
      <c r="AG225" s="7">
        <f t="shared" si="1064"/>
        <v>95.588999999999999</v>
      </c>
      <c r="AH225" s="156"/>
      <c r="AI225" s="4">
        <v>0</v>
      </c>
      <c r="AJ225" s="4"/>
      <c r="AK225" s="4">
        <f t="shared" si="1065"/>
        <v>0</v>
      </c>
      <c r="AL225" s="4"/>
      <c r="AM225" s="4"/>
      <c r="AN225" s="6">
        <f t="shared" si="1066"/>
        <v>0</v>
      </c>
      <c r="AO225" s="159">
        <v>0.25</v>
      </c>
      <c r="AP225" s="4">
        <v>0</v>
      </c>
      <c r="AQ225" s="4">
        <v>81.36</v>
      </c>
      <c r="AR225" s="6">
        <f t="shared" si="1067"/>
        <v>89.496000000000009</v>
      </c>
      <c r="AS225" s="7">
        <f t="shared" si="1068"/>
        <v>20.34</v>
      </c>
      <c r="AT225" s="156">
        <v>15</v>
      </c>
      <c r="AU225" s="4">
        <v>1.62</v>
      </c>
      <c r="AV225" s="4">
        <v>4.71</v>
      </c>
      <c r="AW225" s="4">
        <f t="shared" si="1069"/>
        <v>24.3</v>
      </c>
      <c r="AX225" s="6">
        <f t="shared" si="1109"/>
        <v>70.650000000000006</v>
      </c>
      <c r="AY225" s="165">
        <v>65</v>
      </c>
      <c r="AZ225" s="4">
        <v>1.1200000000000001</v>
      </c>
      <c r="BA225" s="4">
        <v>74.599999999999994</v>
      </c>
      <c r="BB225" s="4">
        <v>84.8</v>
      </c>
      <c r="BC225" s="4">
        <v>96.8</v>
      </c>
      <c r="BD225" s="4">
        <v>156.1</v>
      </c>
      <c r="BE225" s="4">
        <f>2.09*115/100</f>
        <v>2.4034999999999997</v>
      </c>
      <c r="BF225" s="4">
        <f t="shared" si="1070"/>
        <v>72.800000000000011</v>
      </c>
      <c r="BG225" s="6">
        <f t="shared" si="1071"/>
        <v>2.64385</v>
      </c>
      <c r="BH225" s="7">
        <f t="shared" si="1072"/>
        <v>156.22749999999999</v>
      </c>
      <c r="BI225" s="27"/>
      <c r="BJ225" s="28"/>
      <c r="BK225" s="29"/>
      <c r="BL225" s="30"/>
      <c r="BM225" s="31"/>
      <c r="BN225" s="28"/>
      <c r="BO225" s="29"/>
      <c r="BP225" s="30"/>
      <c r="BQ225" s="31"/>
      <c r="BR225" s="28"/>
      <c r="BS225" s="29"/>
      <c r="BT225" s="30"/>
      <c r="BU225" s="31"/>
      <c r="BV225" s="28"/>
      <c r="BW225" s="29"/>
      <c r="BX225" s="30"/>
      <c r="BY225" s="31"/>
      <c r="BZ225" s="28"/>
      <c r="CA225" s="29"/>
      <c r="CB225" s="30"/>
      <c r="CD225" s="33">
        <f t="shared" si="1073"/>
        <v>101.7</v>
      </c>
      <c r="CE225" s="17">
        <f t="shared" si="1074"/>
        <v>81.36</v>
      </c>
      <c r="CF225" s="17">
        <f t="shared" si="1075"/>
        <v>61.019999999999996</v>
      </c>
      <c r="CG225" s="17">
        <f t="shared" si="1076"/>
        <v>40.68</v>
      </c>
      <c r="CH225" s="17">
        <f t="shared" si="1077"/>
        <v>20.34</v>
      </c>
      <c r="CJ225" s="17">
        <f t="shared" si="1078"/>
        <v>1.1299999999999999</v>
      </c>
      <c r="CK225" s="17">
        <f t="shared" si="1079"/>
        <v>1.0705263157894738</v>
      </c>
      <c r="CL225" s="17">
        <f t="shared" si="1080"/>
        <v>1.0169999999999999</v>
      </c>
      <c r="CM225" s="17">
        <f t="shared" si="1081"/>
        <v>0.96857142857142853</v>
      </c>
      <c r="CN225" s="17">
        <f t="shared" si="1082"/>
        <v>0.61636363636363634</v>
      </c>
      <c r="CO225" s="17" t="e">
        <f>#REF!+AG225+AX225+AN225+BH225+#REF!+DP225</f>
        <v>#REF!</v>
      </c>
      <c r="CP225" s="17" t="e">
        <f>CO225*1.271</f>
        <v>#REF!</v>
      </c>
      <c r="CQ225" s="17">
        <f t="shared" si="1004"/>
        <v>416.45650000000001</v>
      </c>
      <c r="CR225" s="17">
        <f t="shared" si="1005"/>
        <v>439.5301</v>
      </c>
      <c r="CS225" s="17">
        <f t="shared" si="1006"/>
        <v>464.04579999999999</v>
      </c>
      <c r="CT225" s="17">
        <f t="shared" si="1007"/>
        <v>492.88779999999997</v>
      </c>
      <c r="CU225" s="17">
        <f t="shared" si="1008"/>
        <v>635.41534999999988</v>
      </c>
      <c r="CV225" s="17">
        <f t="shared" si="1083"/>
        <v>721.19642224999984</v>
      </c>
      <c r="CW225" s="17">
        <f t="shared" si="1010"/>
        <v>40.262</v>
      </c>
      <c r="CX225" s="17">
        <f t="shared" si="1084"/>
        <v>0</v>
      </c>
      <c r="CY225" s="33"/>
      <c r="CZ225" s="33"/>
      <c r="DA225" s="17"/>
      <c r="DB225" s="17"/>
      <c r="DC225" s="17"/>
      <c r="DD225" s="15">
        <f t="shared" si="1085"/>
        <v>86.897280694444433</v>
      </c>
      <c r="DE225" s="15">
        <f t="shared" si="1086"/>
        <v>84.760650131578942</v>
      </c>
      <c r="DF225" s="15">
        <f t="shared" si="1087"/>
        <v>82.837682624999985</v>
      </c>
      <c r="DG225" s="15">
        <f t="shared" si="1088"/>
        <v>81.097854880952369</v>
      </c>
      <c r="DH225" s="15">
        <f t="shared" si="1089"/>
        <v>68.444562196969684</v>
      </c>
      <c r="DI225" s="15"/>
      <c r="DJ225" s="15"/>
      <c r="DK225" s="15"/>
      <c r="DL225" s="15"/>
      <c r="DM225" s="15"/>
      <c r="DO225" s="17"/>
      <c r="DP225" s="17">
        <v>3.4</v>
      </c>
      <c r="DQ225" s="32">
        <v>113.5</v>
      </c>
      <c r="DR225" s="32">
        <f t="shared" si="1090"/>
        <v>295.45075436111108</v>
      </c>
      <c r="DS225" s="32">
        <f t="shared" si="1091"/>
        <v>288.18621044736841</v>
      </c>
      <c r="DT225" s="32">
        <f t="shared" si="1092"/>
        <v>281.64812092499994</v>
      </c>
      <c r="DU225" s="32">
        <f t="shared" si="1093"/>
        <v>275.73270659523803</v>
      </c>
      <c r="DV225" s="32">
        <f t="shared" si="1094"/>
        <v>232.71151146969692</v>
      </c>
      <c r="DW225" s="32">
        <v>33</v>
      </c>
      <c r="DX225" s="32">
        <f t="shared" si="1095"/>
        <v>2867.6102629166662</v>
      </c>
      <c r="DY225" s="32">
        <f t="shared" si="1096"/>
        <v>2797.1014543421052</v>
      </c>
      <c r="DZ225" s="32">
        <f t="shared" si="1097"/>
        <v>2733.6435266249996</v>
      </c>
      <c r="EA225" s="32">
        <f t="shared" si="1098"/>
        <v>2676.2292110714284</v>
      </c>
      <c r="EB225" s="32">
        <f t="shared" si="1099"/>
        <v>2258.6705524999998</v>
      </c>
      <c r="ED225" s="15">
        <f t="shared" si="1100"/>
        <v>1564.1510524999999</v>
      </c>
      <c r="EE225" s="15">
        <f t="shared" si="1101"/>
        <v>1610.4523525</v>
      </c>
      <c r="EF225" s="15">
        <f t="shared" si="1102"/>
        <v>1656.7536524999996</v>
      </c>
      <c r="EG225" s="15">
        <f t="shared" si="1103"/>
        <v>1703.0549524999997</v>
      </c>
      <c r="EH225" s="15">
        <f t="shared" si="1104"/>
        <v>2258.6705524999998</v>
      </c>
      <c r="EI225" s="34"/>
      <c r="EJ225" s="35">
        <f t="shared" si="1105"/>
        <v>2202.3421062500001</v>
      </c>
      <c r="EK225" s="35">
        <f t="shared" si="1106"/>
        <v>1827.9009178571428</v>
      </c>
      <c r="EL225" s="35"/>
      <c r="EM225" s="35"/>
      <c r="EN225" s="15">
        <f t="shared" si="1034"/>
        <v>63.398472222222225</v>
      </c>
      <c r="EO225" s="15">
        <f t="shared" si="1044"/>
        <v>73.704913157894737</v>
      </c>
      <c r="EP225" s="15">
        <f t="shared" si="1045"/>
        <v>72.032767499999991</v>
      </c>
      <c r="EQ225" s="15">
        <f t="shared" si="1046"/>
        <v>66.737639583333333</v>
      </c>
      <c r="ER225" s="15">
        <f t="shared" si="1035"/>
        <v>55.390936904761901</v>
      </c>
      <c r="ES225" s="15"/>
      <c r="ET225" s="15">
        <f t="shared" si="1047"/>
        <v>1141.1725000000001</v>
      </c>
      <c r="EU225" s="15">
        <f t="shared" si="1048"/>
        <v>1400.3933500000001</v>
      </c>
      <c r="EV225" s="15">
        <f t="shared" si="1049"/>
        <v>1440.6553499999998</v>
      </c>
      <c r="EW225" s="15">
        <f t="shared" si="1107"/>
        <v>1601.70335</v>
      </c>
      <c r="EX225" s="15">
        <f t="shared" si="1108"/>
        <v>2326.4193499999997</v>
      </c>
      <c r="EY225" s="17">
        <f t="shared" si="1038"/>
        <v>1141.1725000000001</v>
      </c>
      <c r="EZ225" s="17">
        <f t="shared" si="1039"/>
        <v>1204.5081</v>
      </c>
      <c r="FA225" s="17">
        <f t="shared" si="1040"/>
        <v>1269.2858000000001</v>
      </c>
      <c r="FB225" s="17">
        <f t="shared" si="1041"/>
        <v>1459.1758</v>
      </c>
      <c r="FC225" s="17">
        <f t="shared" si="1042"/>
        <v>2326.4193499999997</v>
      </c>
      <c r="FE225" s="17"/>
      <c r="FF225" s="17"/>
      <c r="FG225" s="17"/>
      <c r="FH225" s="17"/>
      <c r="FI225" s="17"/>
    </row>
    <row r="226" spans="1:165" ht="13.5" thickBot="1">
      <c r="A226" s="22">
        <v>9</v>
      </c>
      <c r="B226" s="18" t="s">
        <v>220</v>
      </c>
      <c r="C226" s="23">
        <v>18</v>
      </c>
      <c r="D226" s="24">
        <v>19</v>
      </c>
      <c r="E226" s="24">
        <v>20</v>
      </c>
      <c r="F226" s="24">
        <v>21</v>
      </c>
      <c r="G226" s="25">
        <v>33</v>
      </c>
      <c r="H226" s="26">
        <v>15.1</v>
      </c>
      <c r="I226" s="26">
        <f t="shared" si="970"/>
        <v>16.61</v>
      </c>
      <c r="J226" s="4">
        <f t="shared" si="1051"/>
        <v>298.98</v>
      </c>
      <c r="K226" s="4">
        <f t="shared" si="1052"/>
        <v>315.58999999999997</v>
      </c>
      <c r="L226" s="4">
        <f t="shared" si="1053"/>
        <v>332.2</v>
      </c>
      <c r="M226" s="4">
        <f t="shared" si="1054"/>
        <v>348.81</v>
      </c>
      <c r="N226" s="6">
        <f t="shared" si="1055"/>
        <v>548.13</v>
      </c>
      <c r="O226" s="154">
        <v>1.2999999999999999E-2</v>
      </c>
      <c r="P226" s="4">
        <v>1720.44</v>
      </c>
      <c r="Q226" s="4">
        <f t="shared" si="976"/>
        <v>1961.3016</v>
      </c>
      <c r="R226" s="4">
        <f t="shared" si="1056"/>
        <v>402.58296000000001</v>
      </c>
      <c r="S226" s="4">
        <f t="shared" si="1057"/>
        <v>424.94867999999997</v>
      </c>
      <c r="T226" s="4">
        <f t="shared" si="1058"/>
        <v>447.31439999999998</v>
      </c>
      <c r="U226" s="4">
        <f t="shared" si="1059"/>
        <v>469.68011999999999</v>
      </c>
      <c r="V226" s="7">
        <f t="shared" si="1060"/>
        <v>738.06876</v>
      </c>
      <c r="W226" s="156">
        <v>8.1999999999999993</v>
      </c>
      <c r="X226" s="4">
        <v>4.91</v>
      </c>
      <c r="Y226" s="4">
        <f t="shared" si="1061"/>
        <v>40.262</v>
      </c>
      <c r="Z226" s="156">
        <v>15</v>
      </c>
      <c r="AA226" s="4">
        <v>4.91</v>
      </c>
      <c r="AB226" s="157">
        <f t="shared" si="1062"/>
        <v>73.650000000000006</v>
      </c>
      <c r="AC226" s="12">
        <v>9.1</v>
      </c>
      <c r="AD226" s="4">
        <v>44.08</v>
      </c>
      <c r="AE226" s="4" t="e">
        <f>#REF!*AC226</f>
        <v>#REF!</v>
      </c>
      <c r="AF226" s="6">
        <f t="shared" si="1063"/>
        <v>50.691999999999993</v>
      </c>
      <c r="AG226" s="7">
        <f t="shared" si="1064"/>
        <v>401.12799999999999</v>
      </c>
      <c r="AH226" s="156">
        <v>9.1</v>
      </c>
      <c r="AI226" s="4">
        <v>10.23</v>
      </c>
      <c r="AJ226" s="4">
        <v>23.17</v>
      </c>
      <c r="AK226" s="4">
        <f t="shared" si="1065"/>
        <v>93.093000000000004</v>
      </c>
      <c r="AL226" s="4">
        <v>3.7</v>
      </c>
      <c r="AM226" s="4">
        <v>75.599999999999994</v>
      </c>
      <c r="AN226" s="6">
        <f t="shared" si="1066"/>
        <v>210.84700000000001</v>
      </c>
      <c r="AO226" s="159">
        <v>0.2</v>
      </c>
      <c r="AP226" s="4">
        <v>95</v>
      </c>
      <c r="AQ226" s="4">
        <v>123.2</v>
      </c>
      <c r="AR226" s="6">
        <f t="shared" si="1067"/>
        <v>135.52000000000001</v>
      </c>
      <c r="AS226" s="7">
        <f t="shared" si="1068"/>
        <v>24.64</v>
      </c>
      <c r="AT226" s="156">
        <v>15</v>
      </c>
      <c r="AU226" s="4">
        <v>1.62</v>
      </c>
      <c r="AV226" s="4">
        <v>4.71</v>
      </c>
      <c r="AW226" s="4">
        <f t="shared" si="1069"/>
        <v>24.3</v>
      </c>
      <c r="AX226" s="6">
        <f t="shared" si="1109"/>
        <v>70.650000000000006</v>
      </c>
      <c r="AY226" s="165">
        <v>60.1</v>
      </c>
      <c r="AZ226" s="4">
        <v>1.6</v>
      </c>
      <c r="BA226" s="4">
        <v>68.900000000000006</v>
      </c>
      <c r="BB226" s="4">
        <v>84.8</v>
      </c>
      <c r="BC226" s="4">
        <v>109.5</v>
      </c>
      <c r="BD226" s="4">
        <v>176.7</v>
      </c>
      <c r="BE226" s="4">
        <v>3.43</v>
      </c>
      <c r="BF226" s="4">
        <f t="shared" si="1070"/>
        <v>96.160000000000011</v>
      </c>
      <c r="BG226" s="6">
        <f t="shared" si="1071"/>
        <v>3.7730000000000006</v>
      </c>
      <c r="BH226" s="7">
        <f t="shared" si="1072"/>
        <v>206.143</v>
      </c>
      <c r="BI226" s="27"/>
      <c r="BJ226" s="28"/>
      <c r="BK226" s="29"/>
      <c r="BL226" s="30"/>
      <c r="BM226" s="31"/>
      <c r="BN226" s="28"/>
      <c r="BO226" s="29"/>
      <c r="BP226" s="30"/>
      <c r="BQ226" s="31"/>
      <c r="BR226" s="28"/>
      <c r="BS226" s="29"/>
      <c r="BT226" s="30"/>
      <c r="BU226" s="31"/>
      <c r="BV226" s="28"/>
      <c r="BW226" s="29"/>
      <c r="BX226" s="30"/>
      <c r="BY226" s="31"/>
      <c r="BZ226" s="28"/>
      <c r="CA226" s="29"/>
      <c r="CB226" s="30"/>
      <c r="CD226" s="33">
        <f t="shared" si="1073"/>
        <v>123.2</v>
      </c>
      <c r="CE226" s="17">
        <f t="shared" si="1074"/>
        <v>98.56</v>
      </c>
      <c r="CF226" s="17">
        <f t="shared" si="1075"/>
        <v>73.92</v>
      </c>
      <c r="CG226" s="17">
        <f t="shared" si="1076"/>
        <v>49.28</v>
      </c>
      <c r="CH226" s="17">
        <f t="shared" si="1077"/>
        <v>24.64</v>
      </c>
      <c r="CJ226" s="17">
        <f t="shared" si="1078"/>
        <v>1.3688888888888888</v>
      </c>
      <c r="CK226" s="17">
        <f t="shared" si="1079"/>
        <v>1.296842105263158</v>
      </c>
      <c r="CL226" s="17">
        <f t="shared" si="1080"/>
        <v>1.232</v>
      </c>
      <c r="CM226" s="17">
        <f t="shared" si="1081"/>
        <v>1.1733333333333333</v>
      </c>
      <c r="CN226" s="17">
        <f t="shared" si="1082"/>
        <v>0.7466666666666667</v>
      </c>
      <c r="CO226" s="17" t="e">
        <f>#REF!+AG226+AX226+AN226+BH226+#REF!+DP226</f>
        <v>#REF!</v>
      </c>
      <c r="CP226" s="17" t="e">
        <f>CO226*1.259</f>
        <v>#REF!</v>
      </c>
      <c r="CQ226" s="17">
        <f t="shared" si="1004"/>
        <v>987.05799999999999</v>
      </c>
      <c r="CR226" s="17">
        <f t="shared" si="1005"/>
        <v>1017.242</v>
      </c>
      <c r="CS226" s="17">
        <f t="shared" si="1006"/>
        <v>1071.779</v>
      </c>
      <c r="CT226" s="17">
        <f t="shared" si="1007"/>
        <v>1156.5</v>
      </c>
      <c r="CU226" s="17">
        <f t="shared" si="1008"/>
        <v>1386.9960000000001</v>
      </c>
      <c r="CV226" s="17">
        <f t="shared" si="1083"/>
        <v>1583.9494320000001</v>
      </c>
      <c r="CW226" s="17">
        <f t="shared" si="1010"/>
        <v>40.262</v>
      </c>
      <c r="CX226" s="17">
        <f t="shared" si="1084"/>
        <v>22.36572</v>
      </c>
      <c r="CY226" s="33"/>
      <c r="CZ226" s="33"/>
      <c r="DA226" s="17"/>
      <c r="DB226" s="17"/>
      <c r="DC226" s="17"/>
      <c r="DD226" s="15">
        <f t="shared" si="1085"/>
        <v>134.91493333333332</v>
      </c>
      <c r="DE226" s="15">
        <f t="shared" si="1086"/>
        <v>130.25105789473685</v>
      </c>
      <c r="DF226" s="15">
        <f t="shared" si="1087"/>
        <v>126.05356999999999</v>
      </c>
      <c r="DG226" s="15">
        <f t="shared" si="1088"/>
        <v>122.25584285714287</v>
      </c>
      <c r="DH226" s="15">
        <f t="shared" si="1089"/>
        <v>94.636009090909099</v>
      </c>
      <c r="DI226" s="15"/>
      <c r="DJ226" s="15"/>
      <c r="DK226" s="15"/>
      <c r="DL226" s="15"/>
      <c r="DM226" s="15"/>
      <c r="DO226" s="17"/>
      <c r="DP226" s="17">
        <v>26.4</v>
      </c>
      <c r="DQ226" s="32">
        <v>114.2</v>
      </c>
      <c r="DR226" s="32">
        <f t="shared" si="1090"/>
        <v>3561.7542399999998</v>
      </c>
      <c r="DS226" s="32">
        <f t="shared" si="1091"/>
        <v>3438.6279284210527</v>
      </c>
      <c r="DT226" s="32">
        <f t="shared" si="1092"/>
        <v>3327.8142479999997</v>
      </c>
      <c r="DU226" s="32">
        <f t="shared" si="1093"/>
        <v>3227.5542514285717</v>
      </c>
      <c r="DV226" s="32">
        <f t="shared" si="1094"/>
        <v>2498.3906400000001</v>
      </c>
      <c r="DW226" s="32">
        <v>2493</v>
      </c>
      <c r="DX226" s="32">
        <f t="shared" si="1095"/>
        <v>336342.92879999999</v>
      </c>
      <c r="DY226" s="32">
        <f t="shared" si="1096"/>
        <v>324715.88733157894</v>
      </c>
      <c r="DZ226" s="32">
        <f t="shared" si="1097"/>
        <v>314251.55001000001</v>
      </c>
      <c r="EA226" s="32">
        <f t="shared" si="1098"/>
        <v>304783.81624285714</v>
      </c>
      <c r="EB226" s="32">
        <f t="shared" si="1099"/>
        <v>235927.57066363638</v>
      </c>
      <c r="ED226" s="15">
        <f t="shared" si="1100"/>
        <v>2428.4687999999996</v>
      </c>
      <c r="EE226" s="15">
        <f t="shared" si="1101"/>
        <v>2474.7701000000002</v>
      </c>
      <c r="EF226" s="15">
        <f t="shared" si="1102"/>
        <v>2521.0713999999998</v>
      </c>
      <c r="EG226" s="15">
        <f t="shared" si="1103"/>
        <v>2567.3727000000003</v>
      </c>
      <c r="EH226" s="15">
        <f t="shared" si="1104"/>
        <v>3122.9883000000004</v>
      </c>
      <c r="EI226" s="34"/>
      <c r="EJ226" s="35">
        <f t="shared" si="1105"/>
        <v>244447.37550000002</v>
      </c>
      <c r="EK226" s="35">
        <f t="shared" si="1106"/>
        <v>182701.28571428574</v>
      </c>
      <c r="EL226" s="35"/>
      <c r="EM226" s="35"/>
      <c r="EN226" s="15">
        <f t="shared" si="1034"/>
        <v>95.098555555555549</v>
      </c>
      <c r="EO226" s="15">
        <f t="shared" si="1044"/>
        <v>113.26178947368422</v>
      </c>
      <c r="EP226" s="15">
        <f t="shared" si="1045"/>
        <v>109.6118</v>
      </c>
      <c r="EQ226" s="15">
        <f t="shared" si="1046"/>
        <v>98.053500000000014</v>
      </c>
      <c r="ER226" s="15">
        <f t="shared" si="1035"/>
        <v>73.285714285714292</v>
      </c>
      <c r="ES226" s="15"/>
      <c r="ET226" s="15">
        <f t="shared" si="1047"/>
        <v>1711.7739999999999</v>
      </c>
      <c r="EU226" s="15">
        <f t="shared" si="1048"/>
        <v>2151.9740000000002</v>
      </c>
      <c r="EV226" s="15">
        <f t="shared" si="1049"/>
        <v>2192.2359999999999</v>
      </c>
      <c r="EW226" s="15">
        <f t="shared" si="1107"/>
        <v>2353.2840000000006</v>
      </c>
      <c r="EX226" s="15">
        <f t="shared" si="1108"/>
        <v>3078.0000000000005</v>
      </c>
      <c r="EY226" s="17">
        <f t="shared" si="1038"/>
        <v>1711.7739999999999</v>
      </c>
      <c r="EZ226" s="17">
        <f t="shared" si="1039"/>
        <v>1782.22</v>
      </c>
      <c r="FA226" s="17">
        <f t="shared" si="1040"/>
        <v>1877.019</v>
      </c>
      <c r="FB226" s="17">
        <f t="shared" si="1041"/>
        <v>2122.788</v>
      </c>
      <c r="FC226" s="17">
        <f t="shared" si="1042"/>
        <v>3078</v>
      </c>
      <c r="FE226" s="17"/>
      <c r="FF226" s="17"/>
      <c r="FG226" s="17"/>
      <c r="FH226" s="17"/>
      <c r="FI226" s="17"/>
    </row>
    <row r="227" spans="1:165" ht="13.5" thickBot="1">
      <c r="A227" s="22">
        <v>10</v>
      </c>
      <c r="B227" s="18" t="s">
        <v>221</v>
      </c>
      <c r="C227" s="23">
        <v>18</v>
      </c>
      <c r="D227" s="24">
        <v>19</v>
      </c>
      <c r="E227" s="24">
        <v>20</v>
      </c>
      <c r="F227" s="24">
        <v>21</v>
      </c>
      <c r="G227" s="25">
        <v>33</v>
      </c>
      <c r="H227" s="26"/>
      <c r="I227" s="26">
        <f t="shared" si="970"/>
        <v>0</v>
      </c>
      <c r="J227" s="4">
        <f t="shared" si="1051"/>
        <v>0</v>
      </c>
      <c r="K227" s="4">
        <f t="shared" si="1052"/>
        <v>0</v>
      </c>
      <c r="L227" s="4">
        <f t="shared" si="1053"/>
        <v>0</v>
      </c>
      <c r="M227" s="4">
        <f t="shared" si="1054"/>
        <v>0</v>
      </c>
      <c r="N227" s="6">
        <f t="shared" si="1055"/>
        <v>0</v>
      </c>
      <c r="O227" s="12">
        <v>0</v>
      </c>
      <c r="P227" s="4">
        <f t="shared" ref="P227:P235" si="1110">O227*1</f>
        <v>0</v>
      </c>
      <c r="Q227" s="4">
        <f t="shared" si="976"/>
        <v>0</v>
      </c>
      <c r="R227" s="4">
        <f t="shared" si="1056"/>
        <v>0</v>
      </c>
      <c r="S227" s="4">
        <f t="shared" si="1057"/>
        <v>0</v>
      </c>
      <c r="T227" s="4">
        <f t="shared" si="1058"/>
        <v>0</v>
      </c>
      <c r="U227" s="4">
        <f t="shared" si="1059"/>
        <v>0</v>
      </c>
      <c r="V227" s="7">
        <f t="shared" si="1060"/>
        <v>0</v>
      </c>
      <c r="W227" s="156">
        <v>8.1999999999999993</v>
      </c>
      <c r="X227" s="4">
        <v>4.91</v>
      </c>
      <c r="Y227" s="4">
        <f t="shared" si="1061"/>
        <v>40.262</v>
      </c>
      <c r="Z227" s="156">
        <v>15</v>
      </c>
      <c r="AA227" s="4">
        <v>4.91</v>
      </c>
      <c r="AB227" s="157">
        <f t="shared" si="1062"/>
        <v>73.650000000000006</v>
      </c>
      <c r="AC227" s="12">
        <v>5.0999999999999996</v>
      </c>
      <c r="AD227" s="4">
        <v>33.299999999999997</v>
      </c>
      <c r="AE227" s="4" t="e">
        <f>#REF!*AC227</f>
        <v>#REF!</v>
      </c>
      <c r="AF227" s="6">
        <f t="shared" si="1063"/>
        <v>38.294999999999995</v>
      </c>
      <c r="AG227" s="7">
        <f t="shared" si="1064"/>
        <v>169.82999999999998</v>
      </c>
      <c r="AH227" s="156"/>
      <c r="AI227" s="4">
        <v>0</v>
      </c>
      <c r="AJ227" s="4"/>
      <c r="AK227" s="4">
        <f t="shared" si="1065"/>
        <v>0</v>
      </c>
      <c r="AL227" s="4"/>
      <c r="AM227" s="4"/>
      <c r="AN227" s="6">
        <f t="shared" si="1066"/>
        <v>0</v>
      </c>
      <c r="AO227" s="159">
        <v>0</v>
      </c>
      <c r="AP227" s="4">
        <v>0</v>
      </c>
      <c r="AQ227" s="4">
        <f>AP227*1.193</f>
        <v>0</v>
      </c>
      <c r="AR227" s="6">
        <f t="shared" si="1067"/>
        <v>0</v>
      </c>
      <c r="AS227" s="7">
        <f t="shared" si="1068"/>
        <v>0</v>
      </c>
      <c r="AT227" s="156">
        <v>15</v>
      </c>
      <c r="AU227" s="4">
        <v>1.62</v>
      </c>
      <c r="AV227" s="4">
        <v>4.71</v>
      </c>
      <c r="AW227" s="4">
        <f t="shared" si="1069"/>
        <v>24.3</v>
      </c>
      <c r="AX227" s="6">
        <f t="shared" si="1109"/>
        <v>70.650000000000006</v>
      </c>
      <c r="AY227" s="165">
        <v>65</v>
      </c>
      <c r="AZ227" s="4">
        <v>1.1200000000000001</v>
      </c>
      <c r="BA227" s="4">
        <v>74.599999999999994</v>
      </c>
      <c r="BB227" s="4">
        <v>84.8</v>
      </c>
      <c r="BC227" s="4">
        <v>109.5</v>
      </c>
      <c r="BD227" s="4">
        <v>156.1</v>
      </c>
      <c r="BE227" s="4">
        <f>2.09*115/100</f>
        <v>2.4034999999999997</v>
      </c>
      <c r="BF227" s="4">
        <f t="shared" si="1070"/>
        <v>72.800000000000011</v>
      </c>
      <c r="BG227" s="6">
        <f t="shared" si="1071"/>
        <v>2.64385</v>
      </c>
      <c r="BH227" s="7">
        <f t="shared" si="1072"/>
        <v>156.22749999999999</v>
      </c>
      <c r="BI227" s="27"/>
      <c r="BJ227" s="28"/>
      <c r="BK227" s="29"/>
      <c r="BL227" s="30"/>
      <c r="BM227" s="31"/>
      <c r="BN227" s="28"/>
      <c r="BO227" s="29"/>
      <c r="BP227" s="30"/>
      <c r="BQ227" s="31"/>
      <c r="BR227" s="28"/>
      <c r="BS227" s="29"/>
      <c r="BT227" s="30"/>
      <c r="BU227" s="31"/>
      <c r="BV227" s="28"/>
      <c r="BW227" s="29"/>
      <c r="BX227" s="30"/>
      <c r="BY227" s="31"/>
      <c r="BZ227" s="28"/>
      <c r="CA227" s="29"/>
      <c r="CB227" s="30"/>
      <c r="CD227" s="33">
        <f t="shared" si="1073"/>
        <v>0</v>
      </c>
      <c r="CE227" s="17">
        <f t="shared" si="1074"/>
        <v>0</v>
      </c>
      <c r="CF227" s="17">
        <f t="shared" si="1075"/>
        <v>0</v>
      </c>
      <c r="CG227" s="17">
        <f t="shared" si="1076"/>
        <v>0</v>
      </c>
      <c r="CH227" s="17">
        <f t="shared" si="1077"/>
        <v>0</v>
      </c>
      <c r="CJ227" s="17">
        <f t="shared" si="1078"/>
        <v>0</v>
      </c>
      <c r="CK227" s="17">
        <f t="shared" si="1079"/>
        <v>0</v>
      </c>
      <c r="CL227" s="17">
        <f t="shared" si="1080"/>
        <v>0</v>
      </c>
      <c r="CM227" s="17">
        <f t="shared" si="1081"/>
        <v>0</v>
      </c>
      <c r="CN227" s="17">
        <f t="shared" si="1082"/>
        <v>0</v>
      </c>
      <c r="CO227" s="17" t="e">
        <f>#REF!+AG227+AX227+AN227+BH227+#REF!+DP227</f>
        <v>#REF!</v>
      </c>
      <c r="CP227" s="17" t="e">
        <f>CO227*1.254</f>
        <v>#REF!</v>
      </c>
      <c r="CQ227" s="17">
        <f t="shared" si="1004"/>
        <v>470.35749999999996</v>
      </c>
      <c r="CR227" s="17">
        <f t="shared" si="1005"/>
        <v>493.43109999999996</v>
      </c>
      <c r="CS227" s="17">
        <f t="shared" si="1006"/>
        <v>517.94679999999994</v>
      </c>
      <c r="CT227" s="17">
        <f t="shared" si="1007"/>
        <v>577.31324999999993</v>
      </c>
      <c r="CU227" s="17">
        <f t="shared" si="1008"/>
        <v>689.31634999999994</v>
      </c>
      <c r="CV227" s="17">
        <f t="shared" si="1083"/>
        <v>805.81081315000006</v>
      </c>
      <c r="CW227" s="17">
        <f t="shared" si="1010"/>
        <v>40.262</v>
      </c>
      <c r="CX227" s="17">
        <f t="shared" si="1084"/>
        <v>0</v>
      </c>
      <c r="CY227" s="33"/>
      <c r="CZ227" s="33"/>
      <c r="DA227" s="17"/>
      <c r="DB227" s="17"/>
      <c r="DC227" s="17"/>
      <c r="DD227" s="15">
        <f t="shared" si="1085"/>
        <v>90.340955694444418</v>
      </c>
      <c r="DE227" s="15">
        <f t="shared" si="1086"/>
        <v>88.023079078947376</v>
      </c>
      <c r="DF227" s="15">
        <f t="shared" si="1087"/>
        <v>85.936990124999994</v>
      </c>
      <c r="DG227" s="15">
        <f t="shared" si="1088"/>
        <v>84.049576309523786</v>
      </c>
      <c r="DH227" s="15">
        <f t="shared" si="1089"/>
        <v>70.322930378787873</v>
      </c>
      <c r="DI227" s="15"/>
      <c r="DJ227" s="15"/>
      <c r="DK227" s="15"/>
      <c r="DL227" s="15"/>
      <c r="DM227" s="15"/>
      <c r="DO227" s="17"/>
      <c r="DP227" s="17">
        <v>3.7</v>
      </c>
      <c r="DQ227" s="32">
        <v>116.9</v>
      </c>
      <c r="DR227" s="32">
        <f t="shared" si="1090"/>
        <v>334.26153606944439</v>
      </c>
      <c r="DS227" s="32">
        <f t="shared" si="1091"/>
        <v>325.6853925921053</v>
      </c>
      <c r="DT227" s="32">
        <f t="shared" si="1092"/>
        <v>317.96686346249999</v>
      </c>
      <c r="DU227" s="32">
        <f t="shared" si="1093"/>
        <v>310.98343234523804</v>
      </c>
      <c r="DV227" s="32">
        <f t="shared" si="1094"/>
        <v>260.19484240151513</v>
      </c>
      <c r="DW227" s="32">
        <v>41</v>
      </c>
      <c r="DX227" s="32">
        <f t="shared" si="1095"/>
        <v>3703.9791834722209</v>
      </c>
      <c r="DY227" s="32">
        <f t="shared" si="1096"/>
        <v>3608.9462422368424</v>
      </c>
      <c r="DZ227" s="32">
        <f t="shared" si="1097"/>
        <v>3523.4165951249997</v>
      </c>
      <c r="EA227" s="32">
        <f t="shared" si="1098"/>
        <v>3446.0326286904751</v>
      </c>
      <c r="EB227" s="32">
        <f t="shared" si="1099"/>
        <v>2883.2401455303029</v>
      </c>
      <c r="ED227" s="15">
        <f t="shared" si="1100"/>
        <v>1626.1372024999996</v>
      </c>
      <c r="EE227" s="15">
        <f t="shared" si="1101"/>
        <v>1672.4385025000001</v>
      </c>
      <c r="EF227" s="15">
        <f t="shared" si="1102"/>
        <v>1718.7398024999998</v>
      </c>
      <c r="EG227" s="15">
        <f t="shared" si="1103"/>
        <v>1765.0411024999994</v>
      </c>
      <c r="EH227" s="15">
        <f t="shared" si="1104"/>
        <v>2320.6567024999999</v>
      </c>
      <c r="EI227" s="34"/>
      <c r="EJ227" s="35">
        <f t="shared" si="1105"/>
        <v>2828.3240979166667</v>
      </c>
      <c r="EK227" s="35">
        <f t="shared" si="1106"/>
        <v>2323.6460559523807</v>
      </c>
      <c r="EL227" s="35"/>
      <c r="EM227" s="35"/>
      <c r="EN227" s="15">
        <f t="shared" si="1034"/>
        <v>66.392972222222227</v>
      </c>
      <c r="EO227" s="15">
        <f t="shared" si="1044"/>
        <v>76.541807894736849</v>
      </c>
      <c r="EP227" s="15">
        <f t="shared" si="1045"/>
        <v>74.7278175</v>
      </c>
      <c r="EQ227" s="15">
        <f t="shared" si="1046"/>
        <v>68.983514583333331</v>
      </c>
      <c r="ER227" s="15">
        <f t="shared" si="1035"/>
        <v>56.674294047619043</v>
      </c>
      <c r="ES227" s="15"/>
      <c r="ET227" s="15">
        <f t="shared" si="1047"/>
        <v>1195.0735</v>
      </c>
      <c r="EU227" s="15">
        <f t="shared" si="1048"/>
        <v>1454.2943500000001</v>
      </c>
      <c r="EV227" s="15">
        <f t="shared" si="1049"/>
        <v>1494.5563500000001</v>
      </c>
      <c r="EW227" s="15">
        <f t="shared" si="1107"/>
        <v>1655.6043500000001</v>
      </c>
      <c r="EX227" s="15">
        <f t="shared" si="1108"/>
        <v>2380.32035</v>
      </c>
      <c r="EY227" s="17">
        <f t="shared" si="1038"/>
        <v>1195.0735</v>
      </c>
      <c r="EZ227" s="17">
        <f t="shared" si="1039"/>
        <v>1258.4091000000001</v>
      </c>
      <c r="FA227" s="17">
        <f t="shared" si="1040"/>
        <v>1323.1867999999999</v>
      </c>
      <c r="FB227" s="17">
        <f t="shared" si="1041"/>
        <v>1543.6012499999999</v>
      </c>
      <c r="FC227" s="17">
        <f t="shared" si="1042"/>
        <v>2380.32035</v>
      </c>
      <c r="FE227" s="17"/>
      <c r="FF227" s="17"/>
      <c r="FG227" s="17"/>
      <c r="FH227" s="17"/>
      <c r="FI227" s="17"/>
    </row>
    <row r="228" spans="1:165" ht="13.5" thickBot="1">
      <c r="A228" s="22">
        <v>11</v>
      </c>
      <c r="B228" s="18" t="s">
        <v>222</v>
      </c>
      <c r="C228" s="23">
        <v>18</v>
      </c>
      <c r="D228" s="24">
        <v>19</v>
      </c>
      <c r="E228" s="24">
        <v>20</v>
      </c>
      <c r="F228" s="24">
        <v>21</v>
      </c>
      <c r="G228" s="25">
        <v>33</v>
      </c>
      <c r="H228" s="26"/>
      <c r="I228" s="26">
        <f t="shared" si="970"/>
        <v>0</v>
      </c>
      <c r="J228" s="4">
        <f t="shared" si="1051"/>
        <v>0</v>
      </c>
      <c r="K228" s="4">
        <f t="shared" si="1052"/>
        <v>0</v>
      </c>
      <c r="L228" s="4">
        <f t="shared" si="1053"/>
        <v>0</v>
      </c>
      <c r="M228" s="4">
        <f t="shared" si="1054"/>
        <v>0</v>
      </c>
      <c r="N228" s="6">
        <f t="shared" si="1055"/>
        <v>0</v>
      </c>
      <c r="O228" s="12">
        <v>0</v>
      </c>
      <c r="P228" s="4">
        <f t="shared" si="1110"/>
        <v>0</v>
      </c>
      <c r="Q228" s="4">
        <f t="shared" si="976"/>
        <v>0</v>
      </c>
      <c r="R228" s="4">
        <f t="shared" si="1056"/>
        <v>0</v>
      </c>
      <c r="S228" s="4">
        <f t="shared" si="1057"/>
        <v>0</v>
      </c>
      <c r="T228" s="4">
        <f t="shared" si="1058"/>
        <v>0</v>
      </c>
      <c r="U228" s="4">
        <f t="shared" si="1059"/>
        <v>0</v>
      </c>
      <c r="V228" s="7">
        <f t="shared" si="1060"/>
        <v>0</v>
      </c>
      <c r="W228" s="156">
        <v>8.1999999999999993</v>
      </c>
      <c r="X228" s="4">
        <v>4.91</v>
      </c>
      <c r="Y228" s="4">
        <f t="shared" si="1061"/>
        <v>40.262</v>
      </c>
      <c r="Z228" s="156">
        <v>15</v>
      </c>
      <c r="AA228" s="4">
        <v>4.91</v>
      </c>
      <c r="AB228" s="157">
        <f t="shared" si="1062"/>
        <v>73.650000000000006</v>
      </c>
      <c r="AC228" s="12">
        <v>7.3</v>
      </c>
      <c r="AD228" s="4">
        <v>44.08</v>
      </c>
      <c r="AE228" s="4" t="e">
        <f>#REF!*AC228</f>
        <v>#REF!</v>
      </c>
      <c r="AF228" s="6">
        <f t="shared" si="1063"/>
        <v>50.691999999999993</v>
      </c>
      <c r="AG228" s="7">
        <f t="shared" si="1064"/>
        <v>321.78399999999999</v>
      </c>
      <c r="AH228" s="156"/>
      <c r="AI228" s="4">
        <v>0</v>
      </c>
      <c r="AJ228" s="4"/>
      <c r="AK228" s="4">
        <f t="shared" si="1065"/>
        <v>0</v>
      </c>
      <c r="AL228" s="4"/>
      <c r="AM228" s="4"/>
      <c r="AN228" s="6">
        <f t="shared" si="1066"/>
        <v>0</v>
      </c>
      <c r="AO228" s="159">
        <v>0</v>
      </c>
      <c r="AP228" s="4">
        <v>0</v>
      </c>
      <c r="AQ228" s="4">
        <f>AP228*1.193</f>
        <v>0</v>
      </c>
      <c r="AR228" s="6">
        <f t="shared" si="1067"/>
        <v>0</v>
      </c>
      <c r="AS228" s="7">
        <f t="shared" si="1068"/>
        <v>0</v>
      </c>
      <c r="AT228" s="156">
        <v>15</v>
      </c>
      <c r="AU228" s="4">
        <v>1.62</v>
      </c>
      <c r="AV228" s="4">
        <v>4.71</v>
      </c>
      <c r="AW228" s="4">
        <f t="shared" si="1069"/>
        <v>24.3</v>
      </c>
      <c r="AX228" s="6">
        <f t="shared" si="1109"/>
        <v>70.650000000000006</v>
      </c>
      <c r="AY228" s="165">
        <v>65</v>
      </c>
      <c r="AZ228" s="4">
        <v>1.1200000000000001</v>
      </c>
      <c r="BA228" s="4">
        <v>74.599999999999994</v>
      </c>
      <c r="BB228" s="4">
        <v>91.8</v>
      </c>
      <c r="BC228" s="4">
        <v>118.5</v>
      </c>
      <c r="BD228" s="4">
        <v>191.2</v>
      </c>
      <c r="BE228" s="4">
        <f>2.09*115/100</f>
        <v>2.4034999999999997</v>
      </c>
      <c r="BF228" s="4">
        <f t="shared" si="1070"/>
        <v>72.800000000000011</v>
      </c>
      <c r="BG228" s="6">
        <f t="shared" si="1071"/>
        <v>2.64385</v>
      </c>
      <c r="BH228" s="7">
        <f t="shared" si="1072"/>
        <v>156.22749999999999</v>
      </c>
      <c r="BI228" s="27"/>
      <c r="BJ228" s="28"/>
      <c r="BK228" s="29"/>
      <c r="BL228" s="30"/>
      <c r="BM228" s="31"/>
      <c r="BN228" s="28"/>
      <c r="BO228" s="29"/>
      <c r="BP228" s="30"/>
      <c r="BQ228" s="31"/>
      <c r="BR228" s="28"/>
      <c r="BS228" s="29"/>
      <c r="BT228" s="30"/>
      <c r="BU228" s="31"/>
      <c r="BV228" s="28"/>
      <c r="BW228" s="29"/>
      <c r="BX228" s="30"/>
      <c r="BY228" s="31"/>
      <c r="BZ228" s="28"/>
      <c r="CA228" s="29"/>
      <c r="CB228" s="30"/>
      <c r="CD228" s="33">
        <f t="shared" si="1073"/>
        <v>0</v>
      </c>
      <c r="CE228" s="17">
        <f t="shared" si="1074"/>
        <v>0</v>
      </c>
      <c r="CF228" s="17">
        <f t="shared" si="1075"/>
        <v>0</v>
      </c>
      <c r="CG228" s="17">
        <f t="shared" si="1076"/>
        <v>0</v>
      </c>
      <c r="CH228" s="17">
        <f t="shared" si="1077"/>
        <v>0</v>
      </c>
      <c r="CJ228" s="17">
        <f t="shared" si="1078"/>
        <v>0</v>
      </c>
      <c r="CK228" s="17">
        <f t="shared" si="1079"/>
        <v>0</v>
      </c>
      <c r="CL228" s="17">
        <f t="shared" si="1080"/>
        <v>0</v>
      </c>
      <c r="CM228" s="17">
        <f t="shared" si="1081"/>
        <v>0</v>
      </c>
      <c r="CN228" s="17">
        <f t="shared" si="1082"/>
        <v>0</v>
      </c>
      <c r="CO228" s="17" t="e">
        <f>#REF!+AG228+AX228+AN228+BH228+#REF!+DP228</f>
        <v>#REF!</v>
      </c>
      <c r="CP228" s="17" t="e">
        <f>CO228*1.259</f>
        <v>#REF!</v>
      </c>
      <c r="CQ228" s="17">
        <f t="shared" si="1004"/>
        <v>622.31149999999991</v>
      </c>
      <c r="CR228" s="17">
        <f t="shared" si="1005"/>
        <v>645.38509999999997</v>
      </c>
      <c r="CS228" s="17">
        <f t="shared" si="1006"/>
        <v>686.72529999999995</v>
      </c>
      <c r="CT228" s="17">
        <f t="shared" si="1007"/>
        <v>750.89874999999984</v>
      </c>
      <c r="CU228" s="17">
        <f t="shared" si="1008"/>
        <v>925.63319999999987</v>
      </c>
      <c r="CV228" s="17">
        <f t="shared" si="1083"/>
        <v>1093.1728091999998</v>
      </c>
      <c r="CW228" s="17">
        <f t="shared" si="1010"/>
        <v>40.262</v>
      </c>
      <c r="CX228" s="17">
        <f t="shared" si="1084"/>
        <v>0</v>
      </c>
      <c r="CY228" s="33"/>
      <c r="CZ228" s="33"/>
      <c r="DA228" s="17"/>
      <c r="DB228" s="17"/>
      <c r="DC228" s="17"/>
      <c r="DD228" s="15">
        <f t="shared" si="1085"/>
        <v>105.43897666666665</v>
      </c>
      <c r="DE228" s="15">
        <f t="shared" si="1086"/>
        <v>102.32646736842105</v>
      </c>
      <c r="DF228" s="15">
        <f t="shared" si="1087"/>
        <v>99.525208999999975</v>
      </c>
      <c r="DG228" s="15">
        <f t="shared" si="1088"/>
        <v>96.990737142857128</v>
      </c>
      <c r="DH228" s="15">
        <f t="shared" si="1089"/>
        <v>78.558214545454533</v>
      </c>
      <c r="DI228" s="15"/>
      <c r="DJ228" s="15"/>
      <c r="DK228" s="15"/>
      <c r="DL228" s="15"/>
      <c r="DM228" s="15"/>
      <c r="DO228" s="17"/>
      <c r="DP228" s="17">
        <v>2.8</v>
      </c>
      <c r="DQ228" s="32">
        <v>118.1</v>
      </c>
      <c r="DR228" s="32">
        <f t="shared" si="1090"/>
        <v>295.2291346666666</v>
      </c>
      <c r="DS228" s="32">
        <f t="shared" si="1091"/>
        <v>286.51410863157889</v>
      </c>
      <c r="DT228" s="32">
        <f t="shared" si="1092"/>
        <v>278.67058519999989</v>
      </c>
      <c r="DU228" s="32">
        <f t="shared" si="1093"/>
        <v>271.57406399999996</v>
      </c>
      <c r="DV228" s="32">
        <f t="shared" si="1094"/>
        <v>219.96300072727269</v>
      </c>
      <c r="DW228" s="32">
        <v>46</v>
      </c>
      <c r="DX228" s="32">
        <f t="shared" si="1095"/>
        <v>4850.1929266666657</v>
      </c>
      <c r="DY228" s="32">
        <f t="shared" si="1096"/>
        <v>4707.017498947368</v>
      </c>
      <c r="DZ228" s="32">
        <f t="shared" si="1097"/>
        <v>4578.1596139999992</v>
      </c>
      <c r="EA228" s="32">
        <f t="shared" si="1098"/>
        <v>4461.5739085714276</v>
      </c>
      <c r="EB228" s="32">
        <f t="shared" si="1099"/>
        <v>3613.6778690909086</v>
      </c>
      <c r="ED228" s="15">
        <f t="shared" si="1100"/>
        <v>1897.9015799999997</v>
      </c>
      <c r="EE228" s="15">
        <f t="shared" si="1101"/>
        <v>1944.2028799999998</v>
      </c>
      <c r="EF228" s="15">
        <f t="shared" si="1102"/>
        <v>1990.5041799999995</v>
      </c>
      <c r="EG228" s="15">
        <f t="shared" si="1103"/>
        <v>2036.8054799999998</v>
      </c>
      <c r="EH228" s="15">
        <f t="shared" si="1104"/>
        <v>2592.4210799999996</v>
      </c>
      <c r="EI228" s="34"/>
      <c r="EJ228" s="35">
        <f t="shared" si="1105"/>
        <v>3626.1822999999999</v>
      </c>
      <c r="EK228" s="35">
        <f t="shared" si="1106"/>
        <v>2865.8407428571427</v>
      </c>
      <c r="EL228" s="35"/>
      <c r="EM228" s="35"/>
      <c r="EN228" s="15">
        <f t="shared" si="1034"/>
        <v>74.83486111111111</v>
      </c>
      <c r="EO228" s="15">
        <f t="shared" si="1044"/>
        <v>88.979536842105261</v>
      </c>
      <c r="EP228" s="15">
        <f t="shared" si="1045"/>
        <v>86.543659999999988</v>
      </c>
      <c r="EQ228" s="15">
        <f t="shared" si="1046"/>
        <v>78.83005</v>
      </c>
      <c r="ER228" s="15">
        <f t="shared" si="1035"/>
        <v>62.300885714285712</v>
      </c>
      <c r="ES228" s="15"/>
      <c r="ET228" s="15">
        <f t="shared" si="1047"/>
        <v>1347.0274999999999</v>
      </c>
      <c r="EU228" s="15">
        <f t="shared" si="1048"/>
        <v>1690.6112000000001</v>
      </c>
      <c r="EV228" s="15">
        <f t="shared" si="1049"/>
        <v>1730.8731999999998</v>
      </c>
      <c r="EW228" s="15">
        <f t="shared" si="1107"/>
        <v>1891.9212</v>
      </c>
      <c r="EX228" s="15">
        <f t="shared" si="1108"/>
        <v>2616.6372000000001</v>
      </c>
      <c r="EY228" s="17">
        <f t="shared" si="1038"/>
        <v>1347.0274999999999</v>
      </c>
      <c r="EZ228" s="17">
        <f t="shared" si="1039"/>
        <v>1410.3631</v>
      </c>
      <c r="FA228" s="17">
        <f t="shared" si="1040"/>
        <v>1491.9652999999998</v>
      </c>
      <c r="FB228" s="17">
        <f t="shared" si="1041"/>
        <v>1717.1867499999998</v>
      </c>
      <c r="FC228" s="17">
        <f t="shared" si="1042"/>
        <v>2616.6371999999997</v>
      </c>
      <c r="FE228" s="17"/>
      <c r="FF228" s="17"/>
      <c r="FG228" s="17"/>
      <c r="FH228" s="17"/>
      <c r="FI228" s="17"/>
    </row>
    <row r="229" spans="1:165" ht="13.5" thickBot="1">
      <c r="A229" s="209">
        <v>12</v>
      </c>
      <c r="B229" s="21" t="s">
        <v>223</v>
      </c>
      <c r="C229" s="161">
        <v>18</v>
      </c>
      <c r="D229" s="162">
        <v>19</v>
      </c>
      <c r="E229" s="162">
        <v>20</v>
      </c>
      <c r="F229" s="162">
        <v>21</v>
      </c>
      <c r="G229" s="163">
        <v>33</v>
      </c>
      <c r="H229" s="26"/>
      <c r="I229" s="26">
        <f t="shared" si="970"/>
        <v>0</v>
      </c>
      <c r="J229" s="8">
        <f t="shared" si="1051"/>
        <v>0</v>
      </c>
      <c r="K229" s="8">
        <f t="shared" si="1052"/>
        <v>0</v>
      </c>
      <c r="L229" s="8">
        <f t="shared" si="1053"/>
        <v>0</v>
      </c>
      <c r="M229" s="8">
        <f t="shared" si="1054"/>
        <v>0</v>
      </c>
      <c r="N229" s="164">
        <f t="shared" si="1055"/>
        <v>0</v>
      </c>
      <c r="O229" s="165">
        <v>0</v>
      </c>
      <c r="P229" s="4">
        <f t="shared" si="1110"/>
        <v>0</v>
      </c>
      <c r="Q229" s="4">
        <f t="shared" si="976"/>
        <v>0</v>
      </c>
      <c r="R229" s="8">
        <f t="shared" si="1056"/>
        <v>0</v>
      </c>
      <c r="S229" s="8">
        <f t="shared" si="1057"/>
        <v>0</v>
      </c>
      <c r="T229" s="8">
        <f t="shared" si="1058"/>
        <v>0</v>
      </c>
      <c r="U229" s="8">
        <f t="shared" si="1059"/>
        <v>0</v>
      </c>
      <c r="V229" s="166">
        <f t="shared" si="1060"/>
        <v>0</v>
      </c>
      <c r="W229" s="156">
        <v>8.1999999999999993</v>
      </c>
      <c r="X229" s="4">
        <v>4.91</v>
      </c>
      <c r="Y229" s="4">
        <f t="shared" si="1061"/>
        <v>40.262</v>
      </c>
      <c r="Z229" s="156">
        <v>15</v>
      </c>
      <c r="AA229" s="4">
        <v>4.91</v>
      </c>
      <c r="AB229" s="157">
        <f t="shared" si="1062"/>
        <v>73.650000000000006</v>
      </c>
      <c r="AC229" s="165">
        <v>4.8</v>
      </c>
      <c r="AD229" s="4">
        <v>34.04</v>
      </c>
      <c r="AE229" s="8" t="e">
        <f>#REF!*AC229</f>
        <v>#REF!</v>
      </c>
      <c r="AF229" s="6">
        <f t="shared" si="1063"/>
        <v>39.145999999999994</v>
      </c>
      <c r="AG229" s="7">
        <f t="shared" si="1064"/>
        <v>163.392</v>
      </c>
      <c r="AH229" s="167"/>
      <c r="AI229" s="8">
        <v>0</v>
      </c>
      <c r="AJ229" s="8"/>
      <c r="AK229" s="8">
        <f t="shared" si="1065"/>
        <v>0</v>
      </c>
      <c r="AL229" s="8"/>
      <c r="AM229" s="8"/>
      <c r="AN229" s="6">
        <f t="shared" si="1066"/>
        <v>0</v>
      </c>
      <c r="AO229" s="159">
        <v>0.2</v>
      </c>
      <c r="AP229" s="8">
        <v>0</v>
      </c>
      <c r="AQ229" s="4">
        <v>100</v>
      </c>
      <c r="AR229" s="6">
        <f t="shared" si="1067"/>
        <v>110.00000000000001</v>
      </c>
      <c r="AS229" s="7">
        <f t="shared" si="1068"/>
        <v>20</v>
      </c>
      <c r="AT229" s="156">
        <v>15</v>
      </c>
      <c r="AU229" s="8">
        <v>1.62</v>
      </c>
      <c r="AV229" s="4">
        <v>4.71</v>
      </c>
      <c r="AW229" s="8">
        <f t="shared" si="1069"/>
        <v>24.3</v>
      </c>
      <c r="AX229" s="6">
        <f t="shared" si="1109"/>
        <v>70.650000000000006</v>
      </c>
      <c r="AY229" s="165">
        <v>65</v>
      </c>
      <c r="AZ229" s="8">
        <v>1.1200000000000001</v>
      </c>
      <c r="BA229" s="10">
        <v>74.599999999999994</v>
      </c>
      <c r="BB229" s="4">
        <v>84.8</v>
      </c>
      <c r="BC229" s="4">
        <v>96.8</v>
      </c>
      <c r="BD229" s="4">
        <v>156.1</v>
      </c>
      <c r="BE229" s="4">
        <f>2.09*115/100</f>
        <v>2.4034999999999997</v>
      </c>
      <c r="BF229" s="8">
        <f t="shared" si="1070"/>
        <v>72.800000000000011</v>
      </c>
      <c r="BG229" s="6">
        <f t="shared" si="1071"/>
        <v>2.64385</v>
      </c>
      <c r="BH229" s="7">
        <f t="shared" si="1072"/>
        <v>156.22749999999999</v>
      </c>
      <c r="BI229" s="170"/>
      <c r="BJ229" s="171"/>
      <c r="BK229" s="172"/>
      <c r="BL229" s="173"/>
      <c r="BM229" s="174"/>
      <c r="BN229" s="171"/>
      <c r="BO229" s="172"/>
      <c r="BP229" s="173"/>
      <c r="BQ229" s="174"/>
      <c r="BR229" s="171"/>
      <c r="BS229" s="172"/>
      <c r="BT229" s="173"/>
      <c r="BU229" s="174"/>
      <c r="BV229" s="171"/>
      <c r="BW229" s="172"/>
      <c r="BX229" s="173"/>
      <c r="BY229" s="174"/>
      <c r="BZ229" s="171"/>
      <c r="CA229" s="172"/>
      <c r="CB229" s="173"/>
      <c r="CD229" s="33">
        <f t="shared" si="1073"/>
        <v>100</v>
      </c>
      <c r="CE229" s="17">
        <f t="shared" si="1074"/>
        <v>80</v>
      </c>
      <c r="CF229" s="17">
        <f t="shared" si="1075"/>
        <v>60</v>
      </c>
      <c r="CG229" s="17">
        <f t="shared" si="1076"/>
        <v>40</v>
      </c>
      <c r="CH229" s="17">
        <f t="shared" si="1077"/>
        <v>20</v>
      </c>
      <c r="CJ229" s="17">
        <f t="shared" si="1078"/>
        <v>1.1111111111111112</v>
      </c>
      <c r="CK229" s="17">
        <f t="shared" si="1079"/>
        <v>1.0526315789473684</v>
      </c>
      <c r="CL229" s="17">
        <f t="shared" si="1080"/>
        <v>1</v>
      </c>
      <c r="CM229" s="17">
        <f t="shared" si="1081"/>
        <v>0.95238095238095233</v>
      </c>
      <c r="CN229" s="17">
        <f t="shared" si="1082"/>
        <v>0.60606060606060608</v>
      </c>
      <c r="CO229" s="17" t="e">
        <f>#REF!+AG229+AX229+AN229+BH229+#REF!+DP229</f>
        <v>#REF!</v>
      </c>
      <c r="CP229" s="17" t="e">
        <f>CO229*1.199</f>
        <v>#REF!</v>
      </c>
      <c r="CQ229" s="17">
        <f t="shared" si="1004"/>
        <v>483.91949999999997</v>
      </c>
      <c r="CR229" s="17">
        <f t="shared" si="1005"/>
        <v>506.99309999999997</v>
      </c>
      <c r="CS229" s="17">
        <f t="shared" si="1006"/>
        <v>531.50879999999995</v>
      </c>
      <c r="CT229" s="17">
        <f t="shared" si="1007"/>
        <v>560.35079999999994</v>
      </c>
      <c r="CU229" s="17">
        <f t="shared" si="1008"/>
        <v>702.87834999999995</v>
      </c>
      <c r="CV229" s="17">
        <f t="shared" si="1083"/>
        <v>811.12161590000005</v>
      </c>
      <c r="CW229" s="17">
        <f t="shared" si="1010"/>
        <v>40.262</v>
      </c>
      <c r="CX229" s="17">
        <f t="shared" si="1084"/>
        <v>0</v>
      </c>
      <c r="CY229" s="33"/>
      <c r="CZ229" s="33"/>
      <c r="DA229" s="17"/>
      <c r="DB229" s="17"/>
      <c r="DC229" s="17"/>
      <c r="DD229" s="15">
        <f t="shared" si="1085"/>
        <v>91.207416805555553</v>
      </c>
      <c r="DE229" s="15">
        <f t="shared" si="1086"/>
        <v>88.843936973684194</v>
      </c>
      <c r="DF229" s="15">
        <f t="shared" si="1087"/>
        <v>86.716805124999993</v>
      </c>
      <c r="DG229" s="15">
        <f t="shared" si="1088"/>
        <v>84.792257261904751</v>
      </c>
      <c r="DH229" s="15">
        <f t="shared" si="1089"/>
        <v>70.795545530303016</v>
      </c>
      <c r="DI229" s="15"/>
      <c r="DJ229" s="15"/>
      <c r="DK229" s="15"/>
      <c r="DL229" s="15"/>
      <c r="DM229" s="15"/>
      <c r="DO229" s="17"/>
      <c r="DP229" s="17">
        <v>3.7</v>
      </c>
      <c r="DQ229" s="32">
        <v>115.4</v>
      </c>
      <c r="DR229" s="32">
        <f t="shared" si="1090"/>
        <v>337.46744218055557</v>
      </c>
      <c r="DS229" s="32">
        <f t="shared" si="1091"/>
        <v>328.72256680263155</v>
      </c>
      <c r="DT229" s="32">
        <f t="shared" si="1092"/>
        <v>320.85217896249998</v>
      </c>
      <c r="DU229" s="32">
        <f t="shared" si="1093"/>
        <v>313.73135186904761</v>
      </c>
      <c r="DV229" s="32">
        <f t="shared" si="1094"/>
        <v>261.94351846212118</v>
      </c>
      <c r="DW229" s="32">
        <v>17</v>
      </c>
      <c r="DX229" s="32">
        <f t="shared" si="1095"/>
        <v>1550.5260856944444</v>
      </c>
      <c r="DY229" s="32">
        <f t="shared" si="1096"/>
        <v>1510.3469285526312</v>
      </c>
      <c r="DZ229" s="32">
        <f t="shared" si="1097"/>
        <v>1474.185687125</v>
      </c>
      <c r="EA229" s="32">
        <f t="shared" si="1098"/>
        <v>1441.4683734523808</v>
      </c>
      <c r="EB229" s="32">
        <f t="shared" si="1099"/>
        <v>1203.5242740151514</v>
      </c>
      <c r="ED229" s="15">
        <f t="shared" si="1100"/>
        <v>1641.7335025</v>
      </c>
      <c r="EE229" s="15">
        <f t="shared" si="1101"/>
        <v>1688.0348024999996</v>
      </c>
      <c r="EF229" s="15">
        <f t="shared" si="1102"/>
        <v>1734.3361024999999</v>
      </c>
      <c r="EG229" s="15">
        <f t="shared" si="1103"/>
        <v>1780.6374024999998</v>
      </c>
      <c r="EH229" s="15">
        <f t="shared" si="1104"/>
        <v>2336.2530024999996</v>
      </c>
      <c r="EI229" s="34"/>
      <c r="EJ229" s="35">
        <f t="shared" si="1105"/>
        <v>1182.3261645833334</v>
      </c>
      <c r="EK229" s="35">
        <f t="shared" si="1106"/>
        <v>968.95237976190469</v>
      </c>
      <c r="EL229" s="35"/>
      <c r="EM229" s="35"/>
      <c r="EN229" s="15">
        <f t="shared" si="1034"/>
        <v>67.146416666666667</v>
      </c>
      <c r="EO229" s="15">
        <f t="shared" si="1044"/>
        <v>77.25559736842105</v>
      </c>
      <c r="EP229" s="15">
        <f t="shared" si="1045"/>
        <v>75.405917500000001</v>
      </c>
      <c r="EQ229" s="15">
        <f t="shared" si="1046"/>
        <v>69.548597916666665</v>
      </c>
      <c r="ER229" s="15">
        <f t="shared" si="1035"/>
        <v>56.997198809523809</v>
      </c>
      <c r="ES229" s="15"/>
      <c r="ET229" s="15">
        <f t="shared" si="1047"/>
        <v>1208.6355000000001</v>
      </c>
      <c r="EU229" s="15">
        <f t="shared" si="1048"/>
        <v>1467.85635</v>
      </c>
      <c r="EV229" s="15">
        <f t="shared" si="1049"/>
        <v>1508.11835</v>
      </c>
      <c r="EW229" s="15">
        <f t="shared" si="1107"/>
        <v>1669.16635</v>
      </c>
      <c r="EX229" s="15">
        <f t="shared" si="1108"/>
        <v>2393.8823499999999</v>
      </c>
      <c r="EY229" s="17">
        <f t="shared" si="1038"/>
        <v>1208.6355000000001</v>
      </c>
      <c r="EZ229" s="17">
        <f t="shared" si="1039"/>
        <v>1271.9711</v>
      </c>
      <c r="FA229" s="17">
        <f t="shared" si="1040"/>
        <v>1336.7487999999998</v>
      </c>
      <c r="FB229" s="17">
        <f t="shared" si="1041"/>
        <v>1526.6387999999999</v>
      </c>
      <c r="FC229" s="17">
        <f t="shared" si="1042"/>
        <v>2393.8823499999999</v>
      </c>
      <c r="FE229" s="17"/>
      <c r="FF229" s="17"/>
      <c r="FG229" s="17"/>
      <c r="FH229" s="17"/>
      <c r="FI229" s="17"/>
    </row>
    <row r="230" spans="1:165" ht="13.5" thickBot="1">
      <c r="A230" s="3">
        <v>18</v>
      </c>
      <c r="B230" s="207" t="s">
        <v>224</v>
      </c>
      <c r="C230" s="175"/>
      <c r="D230" s="176"/>
      <c r="E230" s="176"/>
      <c r="F230" s="176"/>
      <c r="G230" s="177"/>
      <c r="H230" s="26"/>
      <c r="I230" s="26">
        <f t="shared" si="970"/>
        <v>0</v>
      </c>
      <c r="J230" s="9"/>
      <c r="K230" s="9"/>
      <c r="L230" s="9"/>
      <c r="M230" s="9"/>
      <c r="N230" s="148"/>
      <c r="O230" s="210"/>
      <c r="P230" s="4">
        <f t="shared" si="1110"/>
        <v>0</v>
      </c>
      <c r="Q230" s="4">
        <f t="shared" si="976"/>
        <v>0</v>
      </c>
      <c r="R230" s="9"/>
      <c r="S230" s="9"/>
      <c r="T230" s="9"/>
      <c r="U230" s="9"/>
      <c r="V230" s="179"/>
      <c r="W230" s="156"/>
      <c r="X230" s="4"/>
      <c r="Y230" s="4"/>
      <c r="Z230" s="156"/>
      <c r="AA230" s="4"/>
      <c r="AB230" s="157"/>
      <c r="AC230" s="210"/>
      <c r="AD230" s="9"/>
      <c r="AE230" s="9"/>
      <c r="AF230" s="6"/>
      <c r="AG230" s="7"/>
      <c r="AH230" s="211"/>
      <c r="AI230" s="9"/>
      <c r="AJ230" s="9"/>
      <c r="AK230" s="9"/>
      <c r="AL230" s="9"/>
      <c r="AM230" s="9"/>
      <c r="AN230" s="6"/>
      <c r="AO230" s="212"/>
      <c r="AP230" s="9"/>
      <c r="AQ230" s="4"/>
      <c r="AR230" s="6"/>
      <c r="AS230" s="7"/>
      <c r="AT230" s="156"/>
      <c r="AU230" s="9"/>
      <c r="AV230" s="4"/>
      <c r="AW230" s="9"/>
      <c r="AX230" s="6"/>
      <c r="AY230" s="165"/>
      <c r="AZ230" s="9"/>
      <c r="BA230" s="4"/>
      <c r="BB230" s="9"/>
      <c r="BC230" s="9"/>
      <c r="BD230" s="9"/>
      <c r="BE230" s="4"/>
      <c r="BF230" s="9"/>
      <c r="BG230" s="6"/>
      <c r="BH230" s="7"/>
      <c r="BI230" s="181"/>
      <c r="BJ230" s="182"/>
      <c r="BK230" s="183"/>
      <c r="BL230" s="184"/>
      <c r="BM230" s="185"/>
      <c r="BN230" s="182"/>
      <c r="BO230" s="183"/>
      <c r="BP230" s="184"/>
      <c r="BQ230" s="185"/>
      <c r="BR230" s="182"/>
      <c r="BS230" s="183"/>
      <c r="BT230" s="184"/>
      <c r="BU230" s="185"/>
      <c r="BV230" s="182"/>
      <c r="BW230" s="183"/>
      <c r="BX230" s="184"/>
      <c r="BY230" s="185"/>
      <c r="BZ230" s="182"/>
      <c r="CA230" s="183"/>
      <c r="CB230" s="184"/>
      <c r="CD230" s="33"/>
      <c r="CE230" s="17"/>
      <c r="CF230" s="17"/>
      <c r="CG230" s="17"/>
      <c r="CH230" s="17"/>
      <c r="CJ230" s="17"/>
      <c r="CK230" s="17"/>
      <c r="CL230" s="17"/>
      <c r="CM230" s="17"/>
      <c r="CN230" s="17"/>
      <c r="CO230" s="17"/>
      <c r="CP230" s="17"/>
      <c r="CQ230" s="17">
        <f t="shared" si="1004"/>
        <v>0</v>
      </c>
      <c r="CR230" s="17">
        <f t="shared" si="1005"/>
        <v>0</v>
      </c>
      <c r="CS230" s="17">
        <f t="shared" si="1006"/>
        <v>0</v>
      </c>
      <c r="CT230" s="17">
        <f t="shared" si="1007"/>
        <v>0</v>
      </c>
      <c r="CU230" s="17">
        <f t="shared" si="1008"/>
        <v>0</v>
      </c>
      <c r="CV230" s="17"/>
      <c r="CW230" s="17">
        <f t="shared" si="1010"/>
        <v>0</v>
      </c>
      <c r="CX230" s="17"/>
      <c r="CY230" s="33"/>
      <c r="CZ230" s="33"/>
      <c r="DA230" s="17"/>
      <c r="DB230" s="17"/>
      <c r="DC230" s="17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O230" s="17"/>
      <c r="DP230" s="17"/>
      <c r="ED230" s="15"/>
      <c r="EE230" s="15"/>
      <c r="EF230" s="15"/>
      <c r="EG230" s="15"/>
      <c r="EH230" s="15"/>
      <c r="EI230" s="34"/>
      <c r="EJ230" s="35"/>
      <c r="EK230" s="35"/>
      <c r="EL230" s="35"/>
      <c r="EM230" s="35"/>
      <c r="EN230" s="15">
        <f t="shared" si="1034"/>
        <v>0</v>
      </c>
      <c r="EO230" s="15">
        <f t="shared" si="1044"/>
        <v>0</v>
      </c>
      <c r="EP230" s="15">
        <f t="shared" si="1045"/>
        <v>0</v>
      </c>
      <c r="EQ230" s="15">
        <f t="shared" si="1046"/>
        <v>0</v>
      </c>
      <c r="ER230" s="15">
        <f t="shared" si="1035"/>
        <v>0</v>
      </c>
      <c r="ES230" s="15"/>
      <c r="ET230" s="15">
        <f t="shared" si="1047"/>
        <v>0</v>
      </c>
      <c r="EU230" s="15">
        <f t="shared" si="1048"/>
        <v>0</v>
      </c>
      <c r="EV230" s="15">
        <f t="shared" si="1049"/>
        <v>0</v>
      </c>
      <c r="EW230" s="15"/>
      <c r="EX230" s="15"/>
      <c r="EY230" s="17">
        <f t="shared" si="1038"/>
        <v>0</v>
      </c>
      <c r="EZ230" s="17">
        <f t="shared" si="1039"/>
        <v>0</v>
      </c>
      <c r="FA230" s="17">
        <f t="shared" si="1040"/>
        <v>0</v>
      </c>
      <c r="FB230" s="17">
        <f t="shared" si="1041"/>
        <v>0</v>
      </c>
      <c r="FC230" s="17">
        <f t="shared" si="1042"/>
        <v>0</v>
      </c>
      <c r="FE230" s="17"/>
      <c r="FF230" s="17"/>
      <c r="FG230" s="17"/>
      <c r="FH230" s="17"/>
      <c r="FI230" s="17"/>
    </row>
    <row r="231" spans="1:165" ht="13.5" thickBot="1">
      <c r="A231" s="22">
        <v>1</v>
      </c>
      <c r="B231" s="18" t="s">
        <v>225</v>
      </c>
      <c r="C231" s="23">
        <v>18</v>
      </c>
      <c r="D231" s="24">
        <v>19</v>
      </c>
      <c r="E231" s="24">
        <v>20</v>
      </c>
      <c r="F231" s="24">
        <v>21</v>
      </c>
      <c r="G231" s="25">
        <v>33</v>
      </c>
      <c r="H231" s="26">
        <v>12.18</v>
      </c>
      <c r="I231" s="26">
        <f t="shared" si="970"/>
        <v>13.398000000000001</v>
      </c>
      <c r="J231" s="4">
        <f t="shared" ref="J231:J242" si="1111">I231*C231</f>
        <v>241.16400000000002</v>
      </c>
      <c r="K231" s="4">
        <f t="shared" ref="K231:K242" si="1112">I231*D231</f>
        <v>254.56200000000004</v>
      </c>
      <c r="L231" s="4">
        <f t="shared" ref="L231:L242" si="1113">I231*E231</f>
        <v>267.96000000000004</v>
      </c>
      <c r="M231" s="4">
        <f t="shared" ref="M231:M242" si="1114">I231*F231</f>
        <v>281.358</v>
      </c>
      <c r="N231" s="6">
        <f t="shared" ref="N231:N242" si="1115">I231*G231</f>
        <v>442.13400000000007</v>
      </c>
      <c r="O231" s="14">
        <v>0</v>
      </c>
      <c r="P231" s="4">
        <f t="shared" si="1110"/>
        <v>0</v>
      </c>
      <c r="Q231" s="4">
        <f t="shared" si="976"/>
        <v>0</v>
      </c>
      <c r="R231" s="4">
        <f t="shared" ref="R231:R242" si="1116">P231*O231*C231</f>
        <v>0</v>
      </c>
      <c r="S231" s="4">
        <f t="shared" ref="S231:S242" si="1117">P231*O231*D231</f>
        <v>0</v>
      </c>
      <c r="T231" s="4">
        <f t="shared" ref="T231:T242" si="1118">P231*O231*E231</f>
        <v>0</v>
      </c>
      <c r="U231" s="4">
        <f t="shared" ref="U231:U242" si="1119">P231*O231*F231</f>
        <v>0</v>
      </c>
      <c r="V231" s="7">
        <f t="shared" ref="V231:V242" si="1120">P231*O231*G231</f>
        <v>0</v>
      </c>
      <c r="W231" s="156">
        <v>8.1999999999999993</v>
      </c>
      <c r="X231" s="4">
        <v>4.91</v>
      </c>
      <c r="Y231" s="4">
        <f t="shared" ref="Y231:Y242" si="1121">W231*X231</f>
        <v>40.262</v>
      </c>
      <c r="Z231" s="156">
        <v>15</v>
      </c>
      <c r="AA231" s="4">
        <v>4.91</v>
      </c>
      <c r="AB231" s="157">
        <f t="shared" ref="AB231:AB242" si="1122">AA231*Z231</f>
        <v>73.650000000000006</v>
      </c>
      <c r="AC231" s="14">
        <v>7.3</v>
      </c>
      <c r="AD231" s="4">
        <v>41.4</v>
      </c>
      <c r="AE231" s="4" t="e">
        <f>#REF!*AC231</f>
        <v>#REF!</v>
      </c>
      <c r="AF231" s="6">
        <f t="shared" ref="AF231:AF242" si="1123">AD231*1.15</f>
        <v>47.609999999999992</v>
      </c>
      <c r="AG231" s="7">
        <f t="shared" ref="AG231:AG242" si="1124">AC231*AD231</f>
        <v>302.21999999999997</v>
      </c>
      <c r="AH231" s="5"/>
      <c r="AI231" s="4">
        <v>0</v>
      </c>
      <c r="AJ231" s="4"/>
      <c r="AK231" s="4">
        <f t="shared" ref="AK231:AK242" si="1125">AI231*AH231</f>
        <v>0</v>
      </c>
      <c r="AL231" s="52">
        <v>0.33300000000000002</v>
      </c>
      <c r="AM231" s="4">
        <v>38.01</v>
      </c>
      <c r="AN231" s="6">
        <f t="shared" ref="AN231:AN242" si="1126">AH231*AJ231</f>
        <v>0</v>
      </c>
      <c r="AO231" s="13">
        <v>0.23300000000000001</v>
      </c>
      <c r="AP231" s="4">
        <v>193.33</v>
      </c>
      <c r="AQ231" s="4">
        <v>250</v>
      </c>
      <c r="AR231" s="6">
        <f t="shared" ref="AR231:AR242" si="1127">AQ231*1.1</f>
        <v>275</v>
      </c>
      <c r="AS231" s="7">
        <f t="shared" ref="AS231:AS242" si="1128">AO231*AQ231</f>
        <v>58.25</v>
      </c>
      <c r="AT231" s="156">
        <v>15</v>
      </c>
      <c r="AU231" s="4">
        <v>1.62</v>
      </c>
      <c r="AV231" s="4">
        <v>4.71</v>
      </c>
      <c r="AW231" s="4">
        <f t="shared" ref="AW231:AW242" si="1129">AU231*AT231</f>
        <v>24.3</v>
      </c>
      <c r="AX231" s="6">
        <f t="shared" ref="AX231:AX242" si="1130">AV231*AT231</f>
        <v>70.650000000000006</v>
      </c>
      <c r="AY231" s="165">
        <v>65</v>
      </c>
      <c r="AZ231" s="4">
        <v>1.1200000000000001</v>
      </c>
      <c r="BA231" s="4">
        <v>74.599999999999994</v>
      </c>
      <c r="BB231" s="4">
        <v>84.8</v>
      </c>
      <c r="BC231" s="4">
        <v>96.8</v>
      </c>
      <c r="BD231" s="4">
        <v>156.1</v>
      </c>
      <c r="BE231" s="4">
        <f>2.09*115/100</f>
        <v>2.4034999999999997</v>
      </c>
      <c r="BF231" s="4">
        <f t="shared" ref="BF231:BF242" si="1131">AZ231*AY231</f>
        <v>72.800000000000011</v>
      </c>
      <c r="BG231" s="6">
        <f t="shared" ref="BG231:BG242" si="1132">BE231*1.1</f>
        <v>2.64385</v>
      </c>
      <c r="BH231" s="7">
        <f t="shared" ref="BH231:BH242" si="1133">BE231*AY231</f>
        <v>156.22749999999999</v>
      </c>
      <c r="BI231" s="27"/>
      <c r="BJ231" s="28"/>
      <c r="BK231" s="29"/>
      <c r="BL231" s="30"/>
      <c r="BM231" s="31"/>
      <c r="BN231" s="28"/>
      <c r="BO231" s="29"/>
      <c r="BP231" s="30"/>
      <c r="BQ231" s="31"/>
      <c r="BR231" s="28"/>
      <c r="BS231" s="29"/>
      <c r="BT231" s="30"/>
      <c r="BU231" s="31"/>
      <c r="BV231" s="28"/>
      <c r="BW231" s="29"/>
      <c r="BX231" s="30"/>
      <c r="BY231" s="31"/>
      <c r="BZ231" s="28"/>
      <c r="CA231" s="29"/>
      <c r="CB231" s="30"/>
      <c r="CD231" s="33">
        <f t="shared" ref="CD231:CD242" si="1134">(AS231*5)</f>
        <v>291.25</v>
      </c>
      <c r="CE231" s="17">
        <f t="shared" ref="CE231:CE242" si="1135">AS231*4</f>
        <v>233</v>
      </c>
      <c r="CF231" s="17">
        <f t="shared" ref="CF231:CF242" si="1136">AS231*3</f>
        <v>174.75</v>
      </c>
      <c r="CG231" s="17">
        <f t="shared" ref="CG231:CG242" si="1137">AS231*2</f>
        <v>116.5</v>
      </c>
      <c r="CH231" s="17">
        <f t="shared" ref="CH231:CH242" si="1138">AS231</f>
        <v>58.25</v>
      </c>
      <c r="CJ231" s="17">
        <f t="shared" ref="CJ231:CJ242" si="1139">CD231/5/18</f>
        <v>3.2361111111111112</v>
      </c>
      <c r="CK231" s="17">
        <f t="shared" ref="CK231:CK242" si="1140">CE231/4/19</f>
        <v>3.0657894736842106</v>
      </c>
      <c r="CL231" s="17">
        <f t="shared" ref="CL231:CL242" si="1141">CF231/3/20</f>
        <v>2.9125000000000001</v>
      </c>
      <c r="CM231" s="17">
        <f t="shared" ref="CM231:CM242" si="1142">CG231/2/21</f>
        <v>2.7738095238095237</v>
      </c>
      <c r="CN231" s="17">
        <f t="shared" ref="CN231:CN242" si="1143">CH231/1/33</f>
        <v>1.7651515151515151</v>
      </c>
      <c r="CO231" s="17" t="e">
        <f>#REF!+AG231+AX231+AN231+BH231+#REF!+DP231</f>
        <v>#REF!</v>
      </c>
      <c r="CP231" s="17" t="e">
        <f>CO231*1.263</f>
        <v>#REF!</v>
      </c>
      <c r="CQ231" s="17">
        <f t="shared" si="1004"/>
        <v>660.99749999999995</v>
      </c>
      <c r="CR231" s="17">
        <f t="shared" si="1005"/>
        <v>684.07109999999989</v>
      </c>
      <c r="CS231" s="17">
        <f t="shared" si="1006"/>
        <v>708.58679999999993</v>
      </c>
      <c r="CT231" s="17">
        <f t="shared" si="1007"/>
        <v>737.42879999999991</v>
      </c>
      <c r="CU231" s="17">
        <f t="shared" si="1008"/>
        <v>879.95634999999993</v>
      </c>
      <c r="CV231" s="17">
        <f t="shared" ref="CV231:CV242" si="1144">CU231*DQ231/100</f>
        <v>1023.3892350499998</v>
      </c>
      <c r="CW231" s="17">
        <f t="shared" si="1010"/>
        <v>40.262</v>
      </c>
      <c r="CX231" s="17">
        <f t="shared" ref="CX231:CX242" si="1145">O231*P231</f>
        <v>0</v>
      </c>
      <c r="CY231" s="33"/>
      <c r="CZ231" s="33"/>
      <c r="DA231" s="17"/>
      <c r="DB231" s="17"/>
      <c r="DC231" s="17"/>
      <c r="DD231" s="15">
        <f t="shared" ref="DD231:DD242" si="1146">(CU231/18+CW231)*1.15</f>
        <v>102.5207334722222</v>
      </c>
      <c r="DE231" s="15">
        <f t="shared" ref="DE231:DE242" si="1147">(CU231/19+CW231)*1.15</f>
        <v>99.561815921052613</v>
      </c>
      <c r="DF231" s="15">
        <f t="shared" ref="DF231:DF242" si="1148">(CU231/20+CW231) *1.15</f>
        <v>96.898790124999991</v>
      </c>
      <c r="DG231" s="15">
        <f t="shared" ref="DG231:DG242" si="1149">(CU231/21+CW231)*1.15</f>
        <v>94.489385833333316</v>
      </c>
      <c r="DH231" s="15">
        <f t="shared" ref="DH231:DH242" si="1150">(CU231/33+CW231) *1.15</f>
        <v>76.966445530303019</v>
      </c>
      <c r="DI231" s="15"/>
      <c r="DJ231" s="15"/>
      <c r="DK231" s="15"/>
      <c r="DL231" s="15"/>
      <c r="DM231" s="15"/>
      <c r="DO231" s="17"/>
      <c r="DP231" s="17">
        <v>2</v>
      </c>
      <c r="DQ231" s="32">
        <v>116.3</v>
      </c>
      <c r="DR231" s="32">
        <f t="shared" ref="DR231:DR242" si="1151">DD231*DP231</f>
        <v>205.04146694444441</v>
      </c>
      <c r="DS231" s="32">
        <f t="shared" ref="DS231:DS242" si="1152">DE231*DP231</f>
        <v>199.12363184210523</v>
      </c>
      <c r="DT231" s="32">
        <f t="shared" ref="DT231:DT242" si="1153">DF231*DP231</f>
        <v>193.79758024999998</v>
      </c>
      <c r="DU231" s="32">
        <f t="shared" ref="DU231:DU242" si="1154">DG231*DP231</f>
        <v>188.97877166666663</v>
      </c>
      <c r="DV231" s="32">
        <f t="shared" ref="DV231:DV242" si="1155">DH231*DP231</f>
        <v>153.93289106060604</v>
      </c>
      <c r="DW231" s="32">
        <v>18</v>
      </c>
      <c r="DX231" s="32">
        <f t="shared" ref="DX231:DX242" si="1156">DD231*DW231</f>
        <v>1845.3732024999997</v>
      </c>
      <c r="DY231" s="32">
        <f t="shared" ref="DY231:DY242" si="1157">DE231*DW231</f>
        <v>1792.112686578947</v>
      </c>
      <c r="DZ231" s="32">
        <f t="shared" ref="DZ231:DZ242" si="1158">DF231*DW231</f>
        <v>1744.1782222499999</v>
      </c>
      <c r="EA231" s="32">
        <f t="shared" ref="EA231:EA242" si="1159">DG231*DW231</f>
        <v>1700.8089449999998</v>
      </c>
      <c r="EB231" s="32">
        <f t="shared" ref="EB231:EB242" si="1160">DH231*DW231</f>
        <v>1385.3960195454542</v>
      </c>
      <c r="ED231" s="15">
        <f t="shared" ref="ED231:ED242" si="1161">DD231*18</f>
        <v>1845.3732024999997</v>
      </c>
      <c r="EE231" s="15">
        <f t="shared" ref="EE231:EE242" si="1162">DE231*19</f>
        <v>1891.6745024999996</v>
      </c>
      <c r="EF231" s="15">
        <f t="shared" ref="EF231:EF242" si="1163">DF231*20</f>
        <v>1937.9758024999999</v>
      </c>
      <c r="EG231" s="15">
        <f t="shared" ref="EG231:EG242" si="1164">DG231*21</f>
        <v>1984.2771024999997</v>
      </c>
      <c r="EH231" s="15">
        <f t="shared" ref="EH231:EH242" si="1165">DH231*33</f>
        <v>2539.8927024999998</v>
      </c>
      <c r="EI231" s="34"/>
      <c r="EJ231" s="35">
        <f t="shared" ref="EJ231:EJ242" si="1166">EQ231*DW231</f>
        <v>1384.6832625000002</v>
      </c>
      <c r="EK231" s="35">
        <f t="shared" ref="EK231:EK242" si="1167">ER231*DW231</f>
        <v>1101.84015</v>
      </c>
      <c r="EL231" s="35"/>
      <c r="EM231" s="35"/>
      <c r="EN231" s="15">
        <f t="shared" si="1034"/>
        <v>76.984083333333331</v>
      </c>
      <c r="EO231" s="15">
        <f t="shared" si="1044"/>
        <v>86.575492105263152</v>
      </c>
      <c r="EP231" s="15">
        <f t="shared" si="1045"/>
        <v>84.259817499999997</v>
      </c>
      <c r="EQ231" s="15">
        <f t="shared" si="1046"/>
        <v>76.926847916666674</v>
      </c>
      <c r="ER231" s="15">
        <f t="shared" si="1035"/>
        <v>61.213341666666665</v>
      </c>
      <c r="ES231" s="15"/>
      <c r="ET231" s="15">
        <f t="shared" si="1047"/>
        <v>1385.7134999999998</v>
      </c>
      <c r="EU231" s="15">
        <f t="shared" si="1048"/>
        <v>1644.93435</v>
      </c>
      <c r="EV231" s="15">
        <f t="shared" si="1049"/>
        <v>1685.1963499999999</v>
      </c>
      <c r="EW231" s="15">
        <f t="shared" ref="EW231:EW242" si="1168">EQ231*24</f>
        <v>1846.2443500000002</v>
      </c>
      <c r="EX231" s="15">
        <f t="shared" ref="EX231:EX242" si="1169">ER231*42</f>
        <v>2570.9603499999998</v>
      </c>
      <c r="EY231" s="17">
        <f t="shared" si="1038"/>
        <v>1385.7134999999998</v>
      </c>
      <c r="EZ231" s="17">
        <f t="shared" si="1039"/>
        <v>1449.0491</v>
      </c>
      <c r="FA231" s="17">
        <f t="shared" si="1040"/>
        <v>1513.8267999999998</v>
      </c>
      <c r="FB231" s="17">
        <f t="shared" si="1041"/>
        <v>1703.7167999999999</v>
      </c>
      <c r="FC231" s="17">
        <f t="shared" si="1042"/>
        <v>2570.9603499999998</v>
      </c>
      <c r="FE231" s="17"/>
      <c r="FF231" s="17"/>
      <c r="FG231" s="17"/>
      <c r="FH231" s="17"/>
      <c r="FI231" s="17"/>
    </row>
    <row r="232" spans="1:165" ht="13.5" thickBot="1">
      <c r="A232" s="22">
        <v>2</v>
      </c>
      <c r="B232" s="18" t="s">
        <v>226</v>
      </c>
      <c r="C232" s="23">
        <v>18</v>
      </c>
      <c r="D232" s="24">
        <v>19</v>
      </c>
      <c r="E232" s="24">
        <v>20</v>
      </c>
      <c r="F232" s="24">
        <v>21</v>
      </c>
      <c r="G232" s="25">
        <v>33</v>
      </c>
      <c r="H232" s="26"/>
      <c r="I232" s="26">
        <f t="shared" si="970"/>
        <v>0</v>
      </c>
      <c r="J232" s="4">
        <f t="shared" si="1111"/>
        <v>0</v>
      </c>
      <c r="K232" s="4">
        <f t="shared" si="1112"/>
        <v>0</v>
      </c>
      <c r="L232" s="4">
        <f t="shared" si="1113"/>
        <v>0</v>
      </c>
      <c r="M232" s="4">
        <f t="shared" si="1114"/>
        <v>0</v>
      </c>
      <c r="N232" s="6">
        <f t="shared" si="1115"/>
        <v>0</v>
      </c>
      <c r="O232" s="14">
        <v>0</v>
      </c>
      <c r="P232" s="4">
        <f t="shared" si="1110"/>
        <v>0</v>
      </c>
      <c r="Q232" s="4">
        <f t="shared" si="976"/>
        <v>0</v>
      </c>
      <c r="R232" s="4">
        <f t="shared" si="1116"/>
        <v>0</v>
      </c>
      <c r="S232" s="4">
        <f t="shared" si="1117"/>
        <v>0</v>
      </c>
      <c r="T232" s="4">
        <f t="shared" si="1118"/>
        <v>0</v>
      </c>
      <c r="U232" s="4">
        <f t="shared" si="1119"/>
        <v>0</v>
      </c>
      <c r="V232" s="7">
        <f t="shared" si="1120"/>
        <v>0</v>
      </c>
      <c r="W232" s="156">
        <v>8.1999999999999993</v>
      </c>
      <c r="X232" s="4">
        <v>4.91</v>
      </c>
      <c r="Y232" s="4">
        <f t="shared" si="1121"/>
        <v>40.262</v>
      </c>
      <c r="Z232" s="156">
        <v>15</v>
      </c>
      <c r="AA232" s="4">
        <v>4.91</v>
      </c>
      <c r="AB232" s="157">
        <f t="shared" si="1122"/>
        <v>73.650000000000006</v>
      </c>
      <c r="AC232" s="14">
        <v>7.3</v>
      </c>
      <c r="AD232" s="4">
        <v>44.08</v>
      </c>
      <c r="AE232" s="4" t="e">
        <f>#REF!*AC232</f>
        <v>#REF!</v>
      </c>
      <c r="AF232" s="6">
        <f t="shared" si="1123"/>
        <v>50.691999999999993</v>
      </c>
      <c r="AG232" s="7">
        <f t="shared" si="1124"/>
        <v>321.78399999999999</v>
      </c>
      <c r="AH232" s="5"/>
      <c r="AI232" s="4">
        <v>0</v>
      </c>
      <c r="AJ232" s="4"/>
      <c r="AK232" s="4">
        <f t="shared" si="1125"/>
        <v>0</v>
      </c>
      <c r="AL232" s="52">
        <v>0.33300000000000002</v>
      </c>
      <c r="AM232" s="4">
        <v>107.25</v>
      </c>
      <c r="AN232" s="6">
        <f t="shared" si="1126"/>
        <v>0</v>
      </c>
      <c r="AO232" s="13"/>
      <c r="AP232" s="4">
        <v>193.33</v>
      </c>
      <c r="AQ232" s="4"/>
      <c r="AR232" s="6">
        <f t="shared" si="1127"/>
        <v>0</v>
      </c>
      <c r="AS232" s="7">
        <f t="shared" si="1128"/>
        <v>0</v>
      </c>
      <c r="AT232" s="156">
        <v>15</v>
      </c>
      <c r="AU232" s="4">
        <v>1.62</v>
      </c>
      <c r="AV232" s="4">
        <v>4.71</v>
      </c>
      <c r="AW232" s="4">
        <f t="shared" si="1129"/>
        <v>24.3</v>
      </c>
      <c r="AX232" s="6">
        <f t="shared" si="1130"/>
        <v>70.650000000000006</v>
      </c>
      <c r="AY232" s="165">
        <v>65</v>
      </c>
      <c r="AZ232" s="4">
        <v>1.1200000000000001</v>
      </c>
      <c r="BA232" s="4">
        <v>74.599999999999994</v>
      </c>
      <c r="BB232" s="4">
        <v>74.900000000000006</v>
      </c>
      <c r="BC232" s="4">
        <v>96.8</v>
      </c>
      <c r="BD232" s="4">
        <v>121</v>
      </c>
      <c r="BE232" s="4">
        <f>2.09*115/100</f>
        <v>2.4034999999999997</v>
      </c>
      <c r="BF232" s="4">
        <f t="shared" si="1131"/>
        <v>72.800000000000011</v>
      </c>
      <c r="BG232" s="6">
        <f t="shared" si="1132"/>
        <v>2.64385</v>
      </c>
      <c r="BH232" s="7">
        <f t="shared" si="1133"/>
        <v>156.22749999999999</v>
      </c>
      <c r="BI232" s="27"/>
      <c r="BJ232" s="28"/>
      <c r="BK232" s="29"/>
      <c r="BL232" s="30"/>
      <c r="BM232" s="31"/>
      <c r="BN232" s="28"/>
      <c r="BO232" s="29"/>
      <c r="BP232" s="30"/>
      <c r="BQ232" s="31"/>
      <c r="BR232" s="28"/>
      <c r="BS232" s="29"/>
      <c r="BT232" s="30"/>
      <c r="BU232" s="31"/>
      <c r="BV232" s="28"/>
      <c r="BW232" s="29"/>
      <c r="BX232" s="30"/>
      <c r="BY232" s="31"/>
      <c r="BZ232" s="28"/>
      <c r="CA232" s="29"/>
      <c r="CB232" s="30"/>
      <c r="CD232" s="33">
        <f t="shared" si="1134"/>
        <v>0</v>
      </c>
      <c r="CE232" s="17">
        <f t="shared" si="1135"/>
        <v>0</v>
      </c>
      <c r="CF232" s="17">
        <f t="shared" si="1136"/>
        <v>0</v>
      </c>
      <c r="CG232" s="17">
        <f t="shared" si="1137"/>
        <v>0</v>
      </c>
      <c r="CH232" s="17">
        <f t="shared" si="1138"/>
        <v>0</v>
      </c>
      <c r="CJ232" s="17">
        <f t="shared" si="1139"/>
        <v>0</v>
      </c>
      <c r="CK232" s="17">
        <f t="shared" si="1140"/>
        <v>0</v>
      </c>
      <c r="CL232" s="17">
        <f t="shared" si="1141"/>
        <v>0</v>
      </c>
      <c r="CM232" s="17">
        <f t="shared" si="1142"/>
        <v>0</v>
      </c>
      <c r="CN232" s="17">
        <f t="shared" si="1143"/>
        <v>0</v>
      </c>
      <c r="CO232" s="17" t="e">
        <f>#REF!+AG232+AX232+AN232+BH232+#REF!+DP232</f>
        <v>#REF!</v>
      </c>
      <c r="CP232" s="17" t="e">
        <f>CO232*1.243</f>
        <v>#REF!</v>
      </c>
      <c r="CQ232" s="17">
        <f t="shared" si="1004"/>
        <v>622.31149999999991</v>
      </c>
      <c r="CR232" s="17">
        <f t="shared" si="1005"/>
        <v>645.38509999999997</v>
      </c>
      <c r="CS232" s="17">
        <f t="shared" si="1006"/>
        <v>646.10614999999996</v>
      </c>
      <c r="CT232" s="17">
        <f t="shared" si="1007"/>
        <v>698.74279999999987</v>
      </c>
      <c r="CU232" s="17">
        <f t="shared" si="1008"/>
        <v>756.90749999999991</v>
      </c>
      <c r="CV232" s="17">
        <f t="shared" si="1144"/>
        <v>880.28342249999992</v>
      </c>
      <c r="CW232" s="17">
        <f t="shared" si="1010"/>
        <v>40.262</v>
      </c>
      <c r="CX232" s="17">
        <f t="shared" si="1145"/>
        <v>0</v>
      </c>
      <c r="CY232" s="33"/>
      <c r="CZ232" s="33"/>
      <c r="DA232" s="17"/>
      <c r="DB232" s="17"/>
      <c r="DC232" s="17"/>
      <c r="DD232" s="15">
        <f t="shared" si="1146"/>
        <v>94.65927916666665</v>
      </c>
      <c r="DE232" s="15">
        <f t="shared" si="1147"/>
        <v>92.114122368421036</v>
      </c>
      <c r="DF232" s="15">
        <f t="shared" si="1148"/>
        <v>89.823481249999986</v>
      </c>
      <c r="DG232" s="15">
        <f t="shared" si="1149"/>
        <v>87.750996428571426</v>
      </c>
      <c r="DH232" s="15">
        <f t="shared" si="1150"/>
        <v>72.678379545454547</v>
      </c>
      <c r="DI232" s="15"/>
      <c r="DJ232" s="15"/>
      <c r="DK232" s="15"/>
      <c r="DL232" s="15"/>
      <c r="DM232" s="15"/>
      <c r="DO232" s="17"/>
      <c r="DP232" s="17">
        <v>10</v>
      </c>
      <c r="DQ232" s="32">
        <v>116.3</v>
      </c>
      <c r="DR232" s="32">
        <f t="shared" si="1151"/>
        <v>946.59279166666647</v>
      </c>
      <c r="DS232" s="32">
        <f t="shared" si="1152"/>
        <v>921.14122368421033</v>
      </c>
      <c r="DT232" s="32">
        <f t="shared" si="1153"/>
        <v>898.23481249999986</v>
      </c>
      <c r="DU232" s="32">
        <f t="shared" si="1154"/>
        <v>877.5099642857142</v>
      </c>
      <c r="DV232" s="32">
        <f t="shared" si="1155"/>
        <v>726.7837954545455</v>
      </c>
      <c r="DW232" s="32">
        <v>125</v>
      </c>
      <c r="DX232" s="32">
        <f t="shared" si="1156"/>
        <v>11832.409895833331</v>
      </c>
      <c r="DY232" s="32">
        <f t="shared" si="1157"/>
        <v>11514.26529605263</v>
      </c>
      <c r="DZ232" s="32">
        <f t="shared" si="1158"/>
        <v>11227.935156249998</v>
      </c>
      <c r="EA232" s="32">
        <f t="shared" si="1159"/>
        <v>10968.874553571428</v>
      </c>
      <c r="EB232" s="32">
        <f t="shared" si="1160"/>
        <v>9084.7974431818184</v>
      </c>
      <c r="ED232" s="15">
        <f t="shared" si="1161"/>
        <v>1703.8670249999998</v>
      </c>
      <c r="EE232" s="15">
        <f t="shared" si="1162"/>
        <v>1750.1683249999996</v>
      </c>
      <c r="EF232" s="15">
        <f t="shared" si="1163"/>
        <v>1796.4696249999997</v>
      </c>
      <c r="EG232" s="15">
        <f t="shared" si="1164"/>
        <v>1842.770925</v>
      </c>
      <c r="EH232" s="15">
        <f t="shared" si="1165"/>
        <v>2398.3865249999999</v>
      </c>
      <c r="EI232" s="34"/>
      <c r="EJ232" s="35">
        <f t="shared" si="1166"/>
        <v>8974.9765625</v>
      </c>
      <c r="EK232" s="35">
        <f t="shared" si="1167"/>
        <v>7285.4508928571431</v>
      </c>
      <c r="EL232" s="35"/>
      <c r="EM232" s="35"/>
      <c r="EN232" s="15">
        <f t="shared" si="1034"/>
        <v>74.83486111111111</v>
      </c>
      <c r="EO232" s="15">
        <f t="shared" si="1044"/>
        <v>80.099236842105256</v>
      </c>
      <c r="EP232" s="15">
        <f t="shared" si="1045"/>
        <v>78.10737499999999</v>
      </c>
      <c r="EQ232" s="15">
        <f t="shared" si="1046"/>
        <v>71.799812500000002</v>
      </c>
      <c r="ER232" s="15">
        <f t="shared" si="1035"/>
        <v>58.283607142857143</v>
      </c>
      <c r="ES232" s="15"/>
      <c r="ET232" s="15">
        <f t="shared" si="1047"/>
        <v>1347.0274999999999</v>
      </c>
      <c r="EU232" s="15">
        <f t="shared" si="1048"/>
        <v>1521.8854999999999</v>
      </c>
      <c r="EV232" s="15">
        <f t="shared" si="1049"/>
        <v>1562.1474999999998</v>
      </c>
      <c r="EW232" s="15">
        <f t="shared" si="1168"/>
        <v>1723.1955</v>
      </c>
      <c r="EX232" s="15">
        <f t="shared" si="1169"/>
        <v>2447.9115000000002</v>
      </c>
      <c r="EY232" s="17">
        <f t="shared" si="1038"/>
        <v>1347.0274999999999</v>
      </c>
      <c r="EZ232" s="17">
        <f t="shared" si="1039"/>
        <v>1410.3631</v>
      </c>
      <c r="FA232" s="17">
        <f t="shared" si="1040"/>
        <v>1451.3461499999999</v>
      </c>
      <c r="FB232" s="17">
        <f t="shared" si="1041"/>
        <v>1665.0308</v>
      </c>
      <c r="FC232" s="17">
        <f t="shared" si="1042"/>
        <v>2447.9114999999997</v>
      </c>
      <c r="FE232" s="17"/>
      <c r="FF232" s="17"/>
      <c r="FG232" s="17"/>
      <c r="FH232" s="17"/>
      <c r="FI232" s="17"/>
    </row>
    <row r="233" spans="1:165" ht="13.5" thickBot="1">
      <c r="A233" s="22">
        <v>3</v>
      </c>
      <c r="B233" s="18" t="s">
        <v>227</v>
      </c>
      <c r="C233" s="23">
        <v>18</v>
      </c>
      <c r="D233" s="24">
        <v>19</v>
      </c>
      <c r="E233" s="24">
        <v>20</v>
      </c>
      <c r="F233" s="24">
        <v>21</v>
      </c>
      <c r="G233" s="25">
        <v>33</v>
      </c>
      <c r="H233" s="26"/>
      <c r="I233" s="26">
        <f t="shared" si="970"/>
        <v>0</v>
      </c>
      <c r="J233" s="4">
        <f t="shared" si="1111"/>
        <v>0</v>
      </c>
      <c r="K233" s="4">
        <f t="shared" si="1112"/>
        <v>0</v>
      </c>
      <c r="L233" s="4">
        <f t="shared" si="1113"/>
        <v>0</v>
      </c>
      <c r="M233" s="4">
        <f t="shared" si="1114"/>
        <v>0</v>
      </c>
      <c r="N233" s="6">
        <f t="shared" si="1115"/>
        <v>0</v>
      </c>
      <c r="O233" s="14">
        <v>0</v>
      </c>
      <c r="P233" s="4">
        <f t="shared" si="1110"/>
        <v>0</v>
      </c>
      <c r="Q233" s="4">
        <f t="shared" si="976"/>
        <v>0</v>
      </c>
      <c r="R233" s="4">
        <f t="shared" si="1116"/>
        <v>0</v>
      </c>
      <c r="S233" s="4">
        <f t="shared" si="1117"/>
        <v>0</v>
      </c>
      <c r="T233" s="4">
        <f t="shared" si="1118"/>
        <v>0</v>
      </c>
      <c r="U233" s="4">
        <f t="shared" si="1119"/>
        <v>0</v>
      </c>
      <c r="V233" s="7">
        <f t="shared" si="1120"/>
        <v>0</v>
      </c>
      <c r="W233" s="156">
        <v>8.1999999999999993</v>
      </c>
      <c r="X233" s="4">
        <v>4.91</v>
      </c>
      <c r="Y233" s="4">
        <f t="shared" si="1121"/>
        <v>40.262</v>
      </c>
      <c r="Z233" s="156">
        <v>15</v>
      </c>
      <c r="AA233" s="4">
        <v>4.91</v>
      </c>
      <c r="AB233" s="157">
        <f t="shared" si="1122"/>
        <v>73.650000000000006</v>
      </c>
      <c r="AC233" s="14">
        <v>7.3</v>
      </c>
      <c r="AD233" s="4">
        <v>44.08</v>
      </c>
      <c r="AE233" s="4" t="e">
        <f>#REF!*AC233</f>
        <v>#REF!</v>
      </c>
      <c r="AF233" s="6">
        <f t="shared" si="1123"/>
        <v>50.691999999999993</v>
      </c>
      <c r="AG233" s="7">
        <f t="shared" si="1124"/>
        <v>321.78399999999999</v>
      </c>
      <c r="AH233" s="5"/>
      <c r="AI233" s="4">
        <v>0</v>
      </c>
      <c r="AJ233" s="4"/>
      <c r="AK233" s="4">
        <f t="shared" si="1125"/>
        <v>0</v>
      </c>
      <c r="AL233" s="52">
        <v>0.33300000000000002</v>
      </c>
      <c r="AM233" s="4">
        <v>107.25</v>
      </c>
      <c r="AN233" s="6">
        <f t="shared" si="1126"/>
        <v>0</v>
      </c>
      <c r="AO233" s="13"/>
      <c r="AP233" s="4">
        <v>193.33</v>
      </c>
      <c r="AQ233" s="4"/>
      <c r="AR233" s="6">
        <f t="shared" si="1127"/>
        <v>0</v>
      </c>
      <c r="AS233" s="7">
        <f t="shared" si="1128"/>
        <v>0</v>
      </c>
      <c r="AT233" s="156">
        <v>15</v>
      </c>
      <c r="AU233" s="4">
        <v>1.62</v>
      </c>
      <c r="AV233" s="4">
        <v>4.71</v>
      </c>
      <c r="AW233" s="4">
        <f t="shared" si="1129"/>
        <v>24.3</v>
      </c>
      <c r="AX233" s="6">
        <f t="shared" si="1130"/>
        <v>70.650000000000006</v>
      </c>
      <c r="AY233" s="165">
        <v>65</v>
      </c>
      <c r="AZ233" s="4">
        <v>1.1200000000000001</v>
      </c>
      <c r="BA233" s="4">
        <v>74.599999999999994</v>
      </c>
      <c r="BB233" s="4">
        <v>84.8</v>
      </c>
      <c r="BC233" s="4">
        <v>96.8</v>
      </c>
      <c r="BD233" s="4">
        <v>121</v>
      </c>
      <c r="BE233" s="4">
        <f>2.09*115/100</f>
        <v>2.4034999999999997</v>
      </c>
      <c r="BF233" s="4">
        <f t="shared" si="1131"/>
        <v>72.800000000000011</v>
      </c>
      <c r="BG233" s="6">
        <f t="shared" si="1132"/>
        <v>2.64385</v>
      </c>
      <c r="BH233" s="7">
        <f t="shared" si="1133"/>
        <v>156.22749999999999</v>
      </c>
      <c r="BI233" s="27"/>
      <c r="BJ233" s="28"/>
      <c r="BK233" s="29"/>
      <c r="BL233" s="30"/>
      <c r="BM233" s="31"/>
      <c r="BN233" s="28"/>
      <c r="BO233" s="29"/>
      <c r="BP233" s="30"/>
      <c r="BQ233" s="31"/>
      <c r="BR233" s="28"/>
      <c r="BS233" s="29"/>
      <c r="BT233" s="30"/>
      <c r="BU233" s="31"/>
      <c r="BV233" s="28"/>
      <c r="BW233" s="29"/>
      <c r="BX233" s="30"/>
      <c r="BY233" s="31"/>
      <c r="BZ233" s="28"/>
      <c r="CA233" s="29"/>
      <c r="CB233" s="30"/>
      <c r="CD233" s="33">
        <f t="shared" si="1134"/>
        <v>0</v>
      </c>
      <c r="CE233" s="17">
        <f t="shared" si="1135"/>
        <v>0</v>
      </c>
      <c r="CF233" s="17">
        <f t="shared" si="1136"/>
        <v>0</v>
      </c>
      <c r="CG233" s="17">
        <f t="shared" si="1137"/>
        <v>0</v>
      </c>
      <c r="CH233" s="17">
        <f t="shared" si="1138"/>
        <v>0</v>
      </c>
      <c r="CJ233" s="17">
        <f t="shared" si="1139"/>
        <v>0</v>
      </c>
      <c r="CK233" s="17">
        <f t="shared" si="1140"/>
        <v>0</v>
      </c>
      <c r="CL233" s="17">
        <f t="shared" si="1141"/>
        <v>0</v>
      </c>
      <c r="CM233" s="17">
        <f t="shared" si="1142"/>
        <v>0</v>
      </c>
      <c r="CN233" s="17">
        <f t="shared" si="1143"/>
        <v>0</v>
      </c>
      <c r="CO233" s="17" t="e">
        <f>#REF!+AG233+AX233+AN233+BH233+#REF!+DP233</f>
        <v>#REF!</v>
      </c>
      <c r="CP233" s="17" t="e">
        <f>CO233*1.259</f>
        <v>#REF!</v>
      </c>
      <c r="CQ233" s="17">
        <f t="shared" si="1004"/>
        <v>622.31149999999991</v>
      </c>
      <c r="CR233" s="17">
        <f t="shared" si="1005"/>
        <v>645.38509999999997</v>
      </c>
      <c r="CS233" s="17">
        <f t="shared" si="1006"/>
        <v>669.90079999999989</v>
      </c>
      <c r="CT233" s="17">
        <f t="shared" si="1007"/>
        <v>698.74279999999987</v>
      </c>
      <c r="CU233" s="17">
        <f t="shared" si="1008"/>
        <v>756.90749999999991</v>
      </c>
      <c r="CV233" s="17">
        <f t="shared" si="1144"/>
        <v>899.20610999999985</v>
      </c>
      <c r="CW233" s="17">
        <f t="shared" si="1010"/>
        <v>40.262</v>
      </c>
      <c r="CX233" s="17">
        <f t="shared" si="1145"/>
        <v>0</v>
      </c>
      <c r="CY233" s="33"/>
      <c r="CZ233" s="33"/>
      <c r="DA233" s="17"/>
      <c r="DB233" s="17"/>
      <c r="DC233" s="17"/>
      <c r="DD233" s="15">
        <f t="shared" si="1146"/>
        <v>94.65927916666665</v>
      </c>
      <c r="DE233" s="15">
        <f t="shared" si="1147"/>
        <v>92.114122368421036</v>
      </c>
      <c r="DF233" s="15">
        <f t="shared" si="1148"/>
        <v>89.823481249999986</v>
      </c>
      <c r="DG233" s="15">
        <f t="shared" si="1149"/>
        <v>87.750996428571426</v>
      </c>
      <c r="DH233" s="15">
        <f t="shared" si="1150"/>
        <v>72.678379545454547</v>
      </c>
      <c r="DI233" s="15"/>
      <c r="DJ233" s="15"/>
      <c r="DK233" s="15"/>
      <c r="DL233" s="15"/>
      <c r="DM233" s="15"/>
      <c r="DO233" s="17"/>
      <c r="DP233" s="17">
        <v>1.5</v>
      </c>
      <c r="DQ233" s="32">
        <v>118.8</v>
      </c>
      <c r="DR233" s="32">
        <f t="shared" si="1151"/>
        <v>141.98891874999998</v>
      </c>
      <c r="DS233" s="32">
        <f t="shared" si="1152"/>
        <v>138.17118355263156</v>
      </c>
      <c r="DT233" s="32">
        <f t="shared" si="1153"/>
        <v>134.73522187499998</v>
      </c>
      <c r="DU233" s="32">
        <f t="shared" si="1154"/>
        <v>131.62649464285715</v>
      </c>
      <c r="DV233" s="32">
        <f t="shared" si="1155"/>
        <v>109.01756931818181</v>
      </c>
      <c r="DW233" s="32">
        <v>28</v>
      </c>
      <c r="DX233" s="32">
        <f t="shared" si="1156"/>
        <v>2650.459816666666</v>
      </c>
      <c r="DY233" s="32">
        <f t="shared" si="1157"/>
        <v>2579.1954263157891</v>
      </c>
      <c r="DZ233" s="32">
        <f t="shared" si="1158"/>
        <v>2515.0574749999996</v>
      </c>
      <c r="EA233" s="32">
        <f t="shared" si="1159"/>
        <v>2457.0279</v>
      </c>
      <c r="EB233" s="32">
        <f t="shared" si="1160"/>
        <v>2034.9946272727273</v>
      </c>
      <c r="ED233" s="15">
        <f t="shared" si="1161"/>
        <v>1703.8670249999998</v>
      </c>
      <c r="EE233" s="15">
        <f t="shared" si="1162"/>
        <v>1750.1683249999996</v>
      </c>
      <c r="EF233" s="15">
        <f t="shared" si="1163"/>
        <v>1796.4696249999997</v>
      </c>
      <c r="EG233" s="15">
        <f t="shared" si="1164"/>
        <v>1842.770925</v>
      </c>
      <c r="EH233" s="15">
        <f t="shared" si="1165"/>
        <v>2398.3865249999999</v>
      </c>
      <c r="EI233" s="34"/>
      <c r="EJ233" s="35">
        <f t="shared" si="1166"/>
        <v>2010.3947499999999</v>
      </c>
      <c r="EK233" s="35">
        <f t="shared" si="1167"/>
        <v>1631.941</v>
      </c>
      <c r="EL233" s="35"/>
      <c r="EM233" s="35"/>
      <c r="EN233" s="15">
        <f t="shared" si="1034"/>
        <v>74.83486111111111</v>
      </c>
      <c r="EO233" s="15">
        <f t="shared" si="1044"/>
        <v>80.099236842105256</v>
      </c>
      <c r="EP233" s="15">
        <f t="shared" si="1045"/>
        <v>78.10737499999999</v>
      </c>
      <c r="EQ233" s="15">
        <f t="shared" si="1046"/>
        <v>71.799812500000002</v>
      </c>
      <c r="ER233" s="15">
        <f t="shared" si="1035"/>
        <v>58.283607142857143</v>
      </c>
      <c r="ES233" s="15"/>
      <c r="ET233" s="15">
        <f t="shared" si="1047"/>
        <v>1347.0274999999999</v>
      </c>
      <c r="EU233" s="15">
        <f t="shared" si="1048"/>
        <v>1521.8854999999999</v>
      </c>
      <c r="EV233" s="15">
        <f t="shared" si="1049"/>
        <v>1562.1474999999998</v>
      </c>
      <c r="EW233" s="15">
        <f t="shared" si="1168"/>
        <v>1723.1955</v>
      </c>
      <c r="EX233" s="15">
        <f t="shared" si="1169"/>
        <v>2447.9115000000002</v>
      </c>
      <c r="EY233" s="17">
        <f t="shared" si="1038"/>
        <v>1347.0274999999999</v>
      </c>
      <c r="EZ233" s="17">
        <f t="shared" si="1039"/>
        <v>1410.3631</v>
      </c>
      <c r="FA233" s="17">
        <f t="shared" si="1040"/>
        <v>1475.1407999999999</v>
      </c>
      <c r="FB233" s="17">
        <f t="shared" si="1041"/>
        <v>1665.0308</v>
      </c>
      <c r="FC233" s="17">
        <f t="shared" si="1042"/>
        <v>2447.9114999999997</v>
      </c>
      <c r="FE233" s="17"/>
      <c r="FF233" s="17"/>
      <c r="FG233" s="17"/>
      <c r="FH233" s="17"/>
      <c r="FI233" s="17"/>
    </row>
    <row r="234" spans="1:165" ht="13.5" thickBot="1">
      <c r="A234" s="22">
        <v>4</v>
      </c>
      <c r="B234" s="18" t="s">
        <v>228</v>
      </c>
      <c r="C234" s="23">
        <v>18</v>
      </c>
      <c r="D234" s="24">
        <v>19</v>
      </c>
      <c r="E234" s="24">
        <v>20</v>
      </c>
      <c r="F234" s="24">
        <v>21</v>
      </c>
      <c r="G234" s="25">
        <v>33</v>
      </c>
      <c r="H234" s="26"/>
      <c r="I234" s="26">
        <f t="shared" si="970"/>
        <v>0</v>
      </c>
      <c r="J234" s="4">
        <f t="shared" si="1111"/>
        <v>0</v>
      </c>
      <c r="K234" s="4">
        <f t="shared" si="1112"/>
        <v>0</v>
      </c>
      <c r="L234" s="4">
        <f t="shared" si="1113"/>
        <v>0</v>
      </c>
      <c r="M234" s="4">
        <f t="shared" si="1114"/>
        <v>0</v>
      </c>
      <c r="N234" s="6">
        <f t="shared" si="1115"/>
        <v>0</v>
      </c>
      <c r="O234" s="14">
        <v>0</v>
      </c>
      <c r="P234" s="4">
        <f t="shared" si="1110"/>
        <v>0</v>
      </c>
      <c r="Q234" s="4">
        <f t="shared" si="976"/>
        <v>0</v>
      </c>
      <c r="R234" s="4">
        <f t="shared" si="1116"/>
        <v>0</v>
      </c>
      <c r="S234" s="4">
        <f t="shared" si="1117"/>
        <v>0</v>
      </c>
      <c r="T234" s="4">
        <f t="shared" si="1118"/>
        <v>0</v>
      </c>
      <c r="U234" s="4">
        <f t="shared" si="1119"/>
        <v>0</v>
      </c>
      <c r="V234" s="7">
        <f t="shared" si="1120"/>
        <v>0</v>
      </c>
      <c r="W234" s="156">
        <v>8.1999999999999993</v>
      </c>
      <c r="X234" s="4">
        <v>4.91</v>
      </c>
      <c r="Y234" s="4">
        <f t="shared" si="1121"/>
        <v>40.262</v>
      </c>
      <c r="Z234" s="156">
        <v>15</v>
      </c>
      <c r="AA234" s="4">
        <v>4.91</v>
      </c>
      <c r="AB234" s="157">
        <f t="shared" si="1122"/>
        <v>73.650000000000006</v>
      </c>
      <c r="AC234" s="14">
        <v>7.3</v>
      </c>
      <c r="AD234" s="4">
        <v>44.08</v>
      </c>
      <c r="AE234" s="4" t="e">
        <f>#REF!*AC234</f>
        <v>#REF!</v>
      </c>
      <c r="AF234" s="6">
        <f t="shared" si="1123"/>
        <v>50.691999999999993</v>
      </c>
      <c r="AG234" s="7">
        <f t="shared" si="1124"/>
        <v>321.78399999999999</v>
      </c>
      <c r="AH234" s="5"/>
      <c r="AI234" s="4">
        <v>0</v>
      </c>
      <c r="AJ234" s="4"/>
      <c r="AK234" s="4">
        <f t="shared" si="1125"/>
        <v>0</v>
      </c>
      <c r="AL234" s="52">
        <v>0.33300000000000002</v>
      </c>
      <c r="AM234" s="4">
        <v>107.25</v>
      </c>
      <c r="AN234" s="6">
        <f t="shared" si="1126"/>
        <v>0</v>
      </c>
      <c r="AO234" s="13">
        <v>0.23330000000000001</v>
      </c>
      <c r="AP234" s="4">
        <v>193.33</v>
      </c>
      <c r="AQ234" s="4">
        <v>179.85</v>
      </c>
      <c r="AR234" s="6">
        <f t="shared" si="1127"/>
        <v>197.83500000000001</v>
      </c>
      <c r="AS234" s="7">
        <f t="shared" si="1128"/>
        <v>41.959004999999998</v>
      </c>
      <c r="AT234" s="156">
        <v>15</v>
      </c>
      <c r="AU234" s="4">
        <v>1.62</v>
      </c>
      <c r="AV234" s="4">
        <v>4.71</v>
      </c>
      <c r="AW234" s="4">
        <f t="shared" si="1129"/>
        <v>24.3</v>
      </c>
      <c r="AX234" s="6">
        <f t="shared" si="1130"/>
        <v>70.650000000000006</v>
      </c>
      <c r="AY234" s="165">
        <v>65</v>
      </c>
      <c r="AZ234" s="4">
        <v>1.1200000000000001</v>
      </c>
      <c r="BA234" s="4">
        <v>74.599999999999994</v>
      </c>
      <c r="BB234" s="4">
        <v>91.8</v>
      </c>
      <c r="BC234" s="4">
        <v>109.5</v>
      </c>
      <c r="BD234" s="4">
        <v>156.1</v>
      </c>
      <c r="BE234" s="4">
        <f>2.09*115/100</f>
        <v>2.4034999999999997</v>
      </c>
      <c r="BF234" s="4">
        <f t="shared" si="1131"/>
        <v>72.800000000000011</v>
      </c>
      <c r="BG234" s="6">
        <f t="shared" si="1132"/>
        <v>2.64385</v>
      </c>
      <c r="BH234" s="7">
        <f t="shared" si="1133"/>
        <v>156.22749999999999</v>
      </c>
      <c r="BI234" s="27"/>
      <c r="BJ234" s="28"/>
      <c r="BK234" s="29"/>
      <c r="BL234" s="30"/>
      <c r="BM234" s="31"/>
      <c r="BN234" s="28"/>
      <c r="BO234" s="29"/>
      <c r="BP234" s="30"/>
      <c r="BQ234" s="31"/>
      <c r="BR234" s="28"/>
      <c r="BS234" s="29"/>
      <c r="BT234" s="30"/>
      <c r="BU234" s="31"/>
      <c r="BV234" s="28"/>
      <c r="BW234" s="29"/>
      <c r="BX234" s="30"/>
      <c r="BY234" s="31"/>
      <c r="BZ234" s="28"/>
      <c r="CA234" s="29"/>
      <c r="CB234" s="30"/>
      <c r="CD234" s="33">
        <f t="shared" si="1134"/>
        <v>209.79502499999998</v>
      </c>
      <c r="CE234" s="17">
        <f t="shared" si="1135"/>
        <v>167.83601999999999</v>
      </c>
      <c r="CF234" s="17">
        <f t="shared" si="1136"/>
        <v>125.877015</v>
      </c>
      <c r="CG234" s="17">
        <f t="shared" si="1137"/>
        <v>83.918009999999995</v>
      </c>
      <c r="CH234" s="17">
        <f t="shared" si="1138"/>
        <v>41.959004999999998</v>
      </c>
      <c r="CJ234" s="17">
        <f t="shared" si="1139"/>
        <v>2.3310558333333331</v>
      </c>
      <c r="CK234" s="17">
        <f t="shared" si="1140"/>
        <v>2.2083686842105261</v>
      </c>
      <c r="CL234" s="17">
        <f t="shared" si="1141"/>
        <v>2.0979502499999998</v>
      </c>
      <c r="CM234" s="17">
        <f t="shared" si="1142"/>
        <v>1.998047857142857</v>
      </c>
      <c r="CN234" s="17">
        <f t="shared" si="1143"/>
        <v>1.271485</v>
      </c>
      <c r="CO234" s="17" t="e">
        <f>#REF!+AG234+AX234+AN234+BH234+#REF!+DP234</f>
        <v>#REF!</v>
      </c>
      <c r="CP234" s="17" t="e">
        <f>CO234*1.262</f>
        <v>#REF!</v>
      </c>
      <c r="CQ234" s="17">
        <f t="shared" si="1004"/>
        <v>664.27050499999996</v>
      </c>
      <c r="CR234" s="17">
        <f t="shared" si="1005"/>
        <v>687.3441049999999</v>
      </c>
      <c r="CS234" s="17">
        <f t="shared" si="1006"/>
        <v>728.68430499999999</v>
      </c>
      <c r="CT234" s="17">
        <f t="shared" si="1007"/>
        <v>771.22625500000004</v>
      </c>
      <c r="CU234" s="17">
        <f t="shared" si="1008"/>
        <v>883.22935499999994</v>
      </c>
      <c r="CV234" s="17">
        <f t="shared" si="1144"/>
        <v>1038.6777214799999</v>
      </c>
      <c r="CW234" s="17">
        <f t="shared" si="1010"/>
        <v>40.262</v>
      </c>
      <c r="CX234" s="17">
        <f t="shared" si="1145"/>
        <v>0</v>
      </c>
      <c r="CY234" s="33"/>
      <c r="CZ234" s="33"/>
      <c r="DA234" s="17"/>
      <c r="DB234" s="17"/>
      <c r="DC234" s="17"/>
      <c r="DD234" s="15">
        <f t="shared" si="1146"/>
        <v>102.72984212499999</v>
      </c>
      <c r="DE234" s="15">
        <f t="shared" si="1147"/>
        <v>99.759918855263152</v>
      </c>
      <c r="DF234" s="15">
        <f t="shared" si="1148"/>
        <v>97.086987912499993</v>
      </c>
      <c r="DG234" s="15">
        <f t="shared" si="1149"/>
        <v>94.668621821428559</v>
      </c>
      <c r="DH234" s="15">
        <f t="shared" si="1150"/>
        <v>77.08050479545453</v>
      </c>
      <c r="DI234" s="15"/>
      <c r="DJ234" s="15"/>
      <c r="DK234" s="15"/>
      <c r="DL234" s="15"/>
      <c r="DM234" s="15"/>
      <c r="DO234" s="17"/>
      <c r="DP234" s="17">
        <v>2.5</v>
      </c>
      <c r="DQ234" s="32">
        <v>117.6</v>
      </c>
      <c r="DR234" s="32">
        <f t="shared" si="1151"/>
        <v>256.82460531249995</v>
      </c>
      <c r="DS234" s="32">
        <f t="shared" si="1152"/>
        <v>249.39979713815788</v>
      </c>
      <c r="DT234" s="32">
        <f t="shared" si="1153"/>
        <v>242.71746978124997</v>
      </c>
      <c r="DU234" s="32">
        <f t="shared" si="1154"/>
        <v>236.67155455357141</v>
      </c>
      <c r="DV234" s="32">
        <f t="shared" si="1155"/>
        <v>192.70126198863633</v>
      </c>
      <c r="DW234" s="32">
        <v>41</v>
      </c>
      <c r="DX234" s="32">
        <f t="shared" si="1156"/>
        <v>4211.923527125</v>
      </c>
      <c r="DY234" s="32">
        <f t="shared" si="1157"/>
        <v>4090.1566730657892</v>
      </c>
      <c r="DZ234" s="32">
        <f t="shared" si="1158"/>
        <v>3980.5665044124999</v>
      </c>
      <c r="EA234" s="32">
        <f t="shared" si="1159"/>
        <v>3881.4134946785707</v>
      </c>
      <c r="EB234" s="32">
        <f t="shared" si="1160"/>
        <v>3160.3006966136359</v>
      </c>
      <c r="ED234" s="15">
        <f t="shared" si="1161"/>
        <v>1849.1371582499999</v>
      </c>
      <c r="EE234" s="15">
        <f t="shared" si="1162"/>
        <v>1895.4384582499999</v>
      </c>
      <c r="EF234" s="15">
        <f t="shared" si="1163"/>
        <v>1941.7397582499998</v>
      </c>
      <c r="EG234" s="15">
        <f t="shared" si="1164"/>
        <v>1988.0410582499997</v>
      </c>
      <c r="EH234" s="15">
        <f t="shared" si="1165"/>
        <v>2543.6566582499995</v>
      </c>
      <c r="EI234" s="34"/>
      <c r="EJ234" s="35">
        <f t="shared" si="1166"/>
        <v>3159.5921481250002</v>
      </c>
      <c r="EK234" s="35">
        <f t="shared" si="1167"/>
        <v>2512.942084642857</v>
      </c>
      <c r="EL234" s="35"/>
      <c r="EM234" s="35"/>
      <c r="EN234" s="15">
        <f t="shared" si="1034"/>
        <v>77.165916944444433</v>
      </c>
      <c r="EO234" s="15">
        <f t="shared" si="1044"/>
        <v>86.747755526315785</v>
      </c>
      <c r="EP234" s="15">
        <f t="shared" si="1045"/>
        <v>84.42346775</v>
      </c>
      <c r="EQ234" s="15">
        <f t="shared" si="1046"/>
        <v>77.063223125000007</v>
      </c>
      <c r="ER234" s="15">
        <f t="shared" si="1035"/>
        <v>61.291270357142857</v>
      </c>
      <c r="ES234" s="15"/>
      <c r="ET234" s="15">
        <f t="shared" si="1047"/>
        <v>1388.9865049999999</v>
      </c>
      <c r="EU234" s="15">
        <f t="shared" si="1048"/>
        <v>1648.207355</v>
      </c>
      <c r="EV234" s="15">
        <f t="shared" si="1049"/>
        <v>1688.469355</v>
      </c>
      <c r="EW234" s="15">
        <f t="shared" si="1168"/>
        <v>1849.5173550000002</v>
      </c>
      <c r="EX234" s="15">
        <f t="shared" si="1169"/>
        <v>2574.2333549999998</v>
      </c>
      <c r="EY234" s="17">
        <f t="shared" si="1038"/>
        <v>1388.9865049999999</v>
      </c>
      <c r="EZ234" s="17">
        <f t="shared" si="1039"/>
        <v>1452.322105</v>
      </c>
      <c r="FA234" s="17">
        <f t="shared" si="1040"/>
        <v>1533.924305</v>
      </c>
      <c r="FB234" s="17">
        <f t="shared" si="1041"/>
        <v>1737.514255</v>
      </c>
      <c r="FC234" s="17">
        <f t="shared" si="1042"/>
        <v>2574.2333549999998</v>
      </c>
      <c r="FE234" s="17"/>
      <c r="FF234" s="17"/>
      <c r="FG234" s="17"/>
      <c r="FH234" s="17"/>
      <c r="FI234" s="17"/>
    </row>
    <row r="235" spans="1:165" ht="13.5" thickBot="1">
      <c r="A235" s="22">
        <v>5</v>
      </c>
      <c r="B235" s="20" t="s">
        <v>229</v>
      </c>
      <c r="C235" s="23">
        <v>18</v>
      </c>
      <c r="D235" s="24">
        <v>19</v>
      </c>
      <c r="E235" s="24">
        <v>20</v>
      </c>
      <c r="F235" s="24">
        <v>21</v>
      </c>
      <c r="G235" s="25">
        <v>33</v>
      </c>
      <c r="H235" s="26"/>
      <c r="I235" s="26">
        <f t="shared" si="970"/>
        <v>0</v>
      </c>
      <c r="J235" s="4">
        <f t="shared" si="1111"/>
        <v>0</v>
      </c>
      <c r="K235" s="4">
        <f t="shared" si="1112"/>
        <v>0</v>
      </c>
      <c r="L235" s="4">
        <f t="shared" si="1113"/>
        <v>0</v>
      </c>
      <c r="M235" s="4">
        <f t="shared" si="1114"/>
        <v>0</v>
      </c>
      <c r="N235" s="6">
        <f t="shared" si="1115"/>
        <v>0</v>
      </c>
      <c r="O235" s="14">
        <v>0</v>
      </c>
      <c r="P235" s="4">
        <f t="shared" si="1110"/>
        <v>0</v>
      </c>
      <c r="Q235" s="4">
        <f t="shared" si="976"/>
        <v>0</v>
      </c>
      <c r="R235" s="4">
        <f t="shared" si="1116"/>
        <v>0</v>
      </c>
      <c r="S235" s="4">
        <f t="shared" si="1117"/>
        <v>0</v>
      </c>
      <c r="T235" s="4">
        <f t="shared" si="1118"/>
        <v>0</v>
      </c>
      <c r="U235" s="4">
        <f t="shared" si="1119"/>
        <v>0</v>
      </c>
      <c r="V235" s="7">
        <f t="shared" si="1120"/>
        <v>0</v>
      </c>
      <c r="W235" s="156">
        <v>8.1999999999999993</v>
      </c>
      <c r="X235" s="4">
        <v>4.91</v>
      </c>
      <c r="Y235" s="4">
        <f t="shared" si="1121"/>
        <v>40.262</v>
      </c>
      <c r="Z235" s="156">
        <v>15</v>
      </c>
      <c r="AA235" s="4">
        <v>4.91</v>
      </c>
      <c r="AB235" s="157">
        <f t="shared" si="1122"/>
        <v>73.650000000000006</v>
      </c>
      <c r="AC235" s="14">
        <v>7.3</v>
      </c>
      <c r="AD235" s="4">
        <v>24.36</v>
      </c>
      <c r="AE235" s="4" t="e">
        <f>#REF!*AC235</f>
        <v>#REF!</v>
      </c>
      <c r="AF235" s="6">
        <f t="shared" si="1123"/>
        <v>28.013999999999996</v>
      </c>
      <c r="AG235" s="7">
        <f t="shared" si="1124"/>
        <v>177.828</v>
      </c>
      <c r="AH235" s="5"/>
      <c r="AI235" s="4">
        <v>0</v>
      </c>
      <c r="AJ235" s="4"/>
      <c r="AK235" s="4">
        <f t="shared" si="1125"/>
        <v>0</v>
      </c>
      <c r="AL235" s="52">
        <v>0.33300000000000002</v>
      </c>
      <c r="AM235" s="4">
        <v>107.25</v>
      </c>
      <c r="AN235" s="6">
        <f t="shared" si="1126"/>
        <v>0</v>
      </c>
      <c r="AO235" s="13">
        <v>0.23330000000000001</v>
      </c>
      <c r="AP235" s="4">
        <v>193.33</v>
      </c>
      <c r="AQ235" s="4">
        <v>214.29</v>
      </c>
      <c r="AR235" s="6">
        <f t="shared" si="1127"/>
        <v>235.71900000000002</v>
      </c>
      <c r="AS235" s="7">
        <f t="shared" si="1128"/>
        <v>49.993856999999998</v>
      </c>
      <c r="AT235" s="156">
        <v>15</v>
      </c>
      <c r="AU235" s="4">
        <v>1.62</v>
      </c>
      <c r="AV235" s="4">
        <v>4.71</v>
      </c>
      <c r="AW235" s="4">
        <f t="shared" si="1129"/>
        <v>24.3</v>
      </c>
      <c r="AX235" s="6">
        <f t="shared" si="1130"/>
        <v>70.650000000000006</v>
      </c>
      <c r="AY235" s="165">
        <v>65</v>
      </c>
      <c r="AZ235" s="4">
        <v>1.1200000000000001</v>
      </c>
      <c r="BA235" s="4">
        <v>74.599999999999994</v>
      </c>
      <c r="BB235" s="4">
        <v>84.8</v>
      </c>
      <c r="BC235" s="4">
        <v>96.8</v>
      </c>
      <c r="BD235" s="4">
        <v>121</v>
      </c>
      <c r="BE235" s="4">
        <f>2.09*115/100</f>
        <v>2.4034999999999997</v>
      </c>
      <c r="BF235" s="4">
        <f t="shared" si="1131"/>
        <v>72.800000000000011</v>
      </c>
      <c r="BG235" s="6">
        <f t="shared" si="1132"/>
        <v>2.64385</v>
      </c>
      <c r="BH235" s="7">
        <f t="shared" si="1133"/>
        <v>156.22749999999999</v>
      </c>
      <c r="BI235" s="27"/>
      <c r="BJ235" s="28"/>
      <c r="BK235" s="29"/>
      <c r="BL235" s="30"/>
      <c r="BM235" s="31"/>
      <c r="BN235" s="28"/>
      <c r="BO235" s="29"/>
      <c r="BP235" s="30"/>
      <c r="BQ235" s="31"/>
      <c r="BR235" s="28"/>
      <c r="BS235" s="29"/>
      <c r="BT235" s="30"/>
      <c r="BU235" s="31"/>
      <c r="BV235" s="28"/>
      <c r="BW235" s="29"/>
      <c r="BX235" s="30"/>
      <c r="BY235" s="31"/>
      <c r="BZ235" s="28"/>
      <c r="CA235" s="29"/>
      <c r="CB235" s="30"/>
      <c r="CD235" s="33">
        <f t="shared" si="1134"/>
        <v>249.96928499999999</v>
      </c>
      <c r="CE235" s="17">
        <f t="shared" si="1135"/>
        <v>199.97542799999999</v>
      </c>
      <c r="CF235" s="17">
        <f t="shared" si="1136"/>
        <v>149.981571</v>
      </c>
      <c r="CG235" s="17">
        <f t="shared" si="1137"/>
        <v>99.987713999999997</v>
      </c>
      <c r="CH235" s="17">
        <f t="shared" si="1138"/>
        <v>49.993856999999998</v>
      </c>
      <c r="CJ235" s="17">
        <f t="shared" si="1139"/>
        <v>2.7774364999999999</v>
      </c>
      <c r="CK235" s="17">
        <f t="shared" si="1140"/>
        <v>2.6312556315789473</v>
      </c>
      <c r="CL235" s="17">
        <f t="shared" si="1141"/>
        <v>2.4996928499999997</v>
      </c>
      <c r="CM235" s="17">
        <f t="shared" si="1142"/>
        <v>2.3806598571428572</v>
      </c>
      <c r="CN235" s="17">
        <f t="shared" si="1143"/>
        <v>1.5149653636363636</v>
      </c>
      <c r="CO235" s="17" t="e">
        <f>#REF!+AG235+AX235+AN235+BH235+#REF!+DP235</f>
        <v>#REF!</v>
      </c>
      <c r="CP235" s="17" t="e">
        <f>CO235*1.247</f>
        <v>#REF!</v>
      </c>
      <c r="CQ235" s="17">
        <f t="shared" si="1004"/>
        <v>528.34935699999994</v>
      </c>
      <c r="CR235" s="17">
        <f t="shared" si="1005"/>
        <v>551.422957</v>
      </c>
      <c r="CS235" s="17">
        <f t="shared" si="1006"/>
        <v>575.93865699999992</v>
      </c>
      <c r="CT235" s="17">
        <f t="shared" si="1007"/>
        <v>604.78065699999991</v>
      </c>
      <c r="CU235" s="17">
        <f t="shared" si="1008"/>
        <v>662.94535699999994</v>
      </c>
      <c r="CV235" s="17">
        <f t="shared" si="1144"/>
        <v>778.96079447500006</v>
      </c>
      <c r="CW235" s="17">
        <f t="shared" si="1010"/>
        <v>40.262</v>
      </c>
      <c r="CX235" s="17">
        <f t="shared" si="1145"/>
        <v>0</v>
      </c>
      <c r="CY235" s="33"/>
      <c r="CZ235" s="33"/>
      <c r="DA235" s="17"/>
      <c r="DB235" s="17"/>
      <c r="DC235" s="17"/>
      <c r="DD235" s="15">
        <f t="shared" si="1146"/>
        <v>88.656142252777769</v>
      </c>
      <c r="DE235" s="15">
        <f t="shared" si="1147"/>
        <v>86.426940028947357</v>
      </c>
      <c r="DF235" s="15">
        <f t="shared" si="1148"/>
        <v>84.420658027499982</v>
      </c>
      <c r="DG235" s="15">
        <f t="shared" si="1149"/>
        <v>82.605450502380947</v>
      </c>
      <c r="DH235" s="15">
        <f t="shared" si="1150"/>
        <v>69.403941228787872</v>
      </c>
      <c r="DI235" s="15"/>
      <c r="DJ235" s="15"/>
      <c r="DK235" s="15"/>
      <c r="DL235" s="15"/>
      <c r="DM235" s="15"/>
      <c r="DO235" s="17"/>
      <c r="DP235" s="17">
        <v>1.9</v>
      </c>
      <c r="DQ235" s="32">
        <v>117.5</v>
      </c>
      <c r="DR235" s="32">
        <f t="shared" si="1151"/>
        <v>168.44667028027774</v>
      </c>
      <c r="DS235" s="32">
        <f t="shared" si="1152"/>
        <v>164.21118605499996</v>
      </c>
      <c r="DT235" s="32">
        <f t="shared" si="1153"/>
        <v>160.39925025224997</v>
      </c>
      <c r="DU235" s="32">
        <f t="shared" si="1154"/>
        <v>156.95035595452379</v>
      </c>
      <c r="DV235" s="32">
        <f t="shared" si="1155"/>
        <v>131.86748833469696</v>
      </c>
      <c r="DW235" s="32">
        <v>23</v>
      </c>
      <c r="DX235" s="32">
        <f t="shared" si="1156"/>
        <v>2039.0912718138886</v>
      </c>
      <c r="DY235" s="32">
        <f t="shared" si="1157"/>
        <v>1987.8196206657892</v>
      </c>
      <c r="DZ235" s="32">
        <f t="shared" si="1158"/>
        <v>1941.6751346324995</v>
      </c>
      <c r="EA235" s="32">
        <f t="shared" si="1159"/>
        <v>1899.9253615547618</v>
      </c>
      <c r="EB235" s="32">
        <f t="shared" si="1160"/>
        <v>1596.2906482621211</v>
      </c>
      <c r="ED235" s="15">
        <f t="shared" si="1161"/>
        <v>1595.8105605499998</v>
      </c>
      <c r="EE235" s="15">
        <f t="shared" si="1162"/>
        <v>1642.1118605499998</v>
      </c>
      <c r="EF235" s="15">
        <f t="shared" si="1163"/>
        <v>1688.4131605499997</v>
      </c>
      <c r="EG235" s="15">
        <f t="shared" si="1164"/>
        <v>1734.7144605499998</v>
      </c>
      <c r="EH235" s="15">
        <f t="shared" si="1165"/>
        <v>2290.3300605499999</v>
      </c>
      <c r="EI235" s="34"/>
      <c r="EJ235" s="35">
        <f t="shared" si="1166"/>
        <v>1561.3486337916665</v>
      </c>
      <c r="EK235" s="35">
        <f t="shared" si="1167"/>
        <v>1289.0675050238094</v>
      </c>
      <c r="EL235" s="35"/>
      <c r="EM235" s="35"/>
      <c r="EN235" s="15">
        <f t="shared" si="1034"/>
        <v>69.614742055555553</v>
      </c>
      <c r="EO235" s="15">
        <f t="shared" si="1044"/>
        <v>75.153860894736837</v>
      </c>
      <c r="EP235" s="15">
        <f t="shared" si="1045"/>
        <v>73.409267849999992</v>
      </c>
      <c r="EQ235" s="15">
        <f t="shared" si="1046"/>
        <v>67.884723208333327</v>
      </c>
      <c r="ER235" s="15">
        <f t="shared" si="1035"/>
        <v>56.04641326190476</v>
      </c>
      <c r="ES235" s="15"/>
      <c r="ET235" s="15">
        <f t="shared" si="1047"/>
        <v>1253.0653569999999</v>
      </c>
      <c r="EU235" s="15">
        <f t="shared" si="1048"/>
        <v>1427.9233569999999</v>
      </c>
      <c r="EV235" s="15">
        <f t="shared" si="1049"/>
        <v>1468.1853569999998</v>
      </c>
      <c r="EW235" s="15">
        <f t="shared" si="1168"/>
        <v>1629.2333569999998</v>
      </c>
      <c r="EX235" s="15">
        <f t="shared" si="1169"/>
        <v>2353.949357</v>
      </c>
      <c r="EY235" s="17">
        <f t="shared" si="1038"/>
        <v>1253.0653569999999</v>
      </c>
      <c r="EZ235" s="17">
        <f t="shared" si="1039"/>
        <v>1316.4009570000001</v>
      </c>
      <c r="FA235" s="17">
        <f t="shared" si="1040"/>
        <v>1381.1786569999999</v>
      </c>
      <c r="FB235" s="17">
        <f t="shared" si="1041"/>
        <v>1571.0686569999998</v>
      </c>
      <c r="FC235" s="17">
        <f t="shared" si="1042"/>
        <v>2353.949357</v>
      </c>
      <c r="FE235" s="17"/>
      <c r="FF235" s="17"/>
      <c r="FG235" s="17"/>
      <c r="FH235" s="17"/>
      <c r="FI235" s="17"/>
    </row>
    <row r="236" spans="1:165" ht="13.5" thickBot="1">
      <c r="A236" s="22">
        <v>6</v>
      </c>
      <c r="B236" s="18" t="s">
        <v>230</v>
      </c>
      <c r="C236" s="23">
        <v>18</v>
      </c>
      <c r="D236" s="24">
        <v>19</v>
      </c>
      <c r="E236" s="24">
        <v>20</v>
      </c>
      <c r="F236" s="24">
        <v>21</v>
      </c>
      <c r="G236" s="25">
        <v>33</v>
      </c>
      <c r="H236" s="26">
        <v>12.18</v>
      </c>
      <c r="I236" s="26">
        <f t="shared" si="970"/>
        <v>13.398000000000001</v>
      </c>
      <c r="J236" s="4">
        <f t="shared" si="1111"/>
        <v>241.16400000000002</v>
      </c>
      <c r="K236" s="4">
        <f t="shared" si="1112"/>
        <v>254.56200000000004</v>
      </c>
      <c r="L236" s="4">
        <f t="shared" si="1113"/>
        <v>267.96000000000004</v>
      </c>
      <c r="M236" s="4">
        <f t="shared" si="1114"/>
        <v>281.358</v>
      </c>
      <c r="N236" s="6">
        <f t="shared" si="1115"/>
        <v>442.13400000000007</v>
      </c>
      <c r="O236" s="13">
        <v>1.4999999999999999E-2</v>
      </c>
      <c r="P236" s="4">
        <v>1720.44</v>
      </c>
      <c r="Q236" s="4">
        <f t="shared" si="976"/>
        <v>1961.3016</v>
      </c>
      <c r="R236" s="4">
        <f t="shared" si="1116"/>
        <v>464.5188</v>
      </c>
      <c r="S236" s="4">
        <f t="shared" si="1117"/>
        <v>490.3254</v>
      </c>
      <c r="T236" s="4">
        <f t="shared" si="1118"/>
        <v>516.13199999999995</v>
      </c>
      <c r="U236" s="4">
        <f t="shared" si="1119"/>
        <v>541.93859999999995</v>
      </c>
      <c r="V236" s="7">
        <f t="shared" si="1120"/>
        <v>851.61779999999999</v>
      </c>
      <c r="W236" s="156">
        <v>8.1999999999999993</v>
      </c>
      <c r="X236" s="4">
        <v>4.91</v>
      </c>
      <c r="Y236" s="4">
        <f t="shared" si="1121"/>
        <v>40.262</v>
      </c>
      <c r="Z236" s="156">
        <v>15</v>
      </c>
      <c r="AA236" s="4">
        <v>4.91</v>
      </c>
      <c r="AB236" s="157">
        <f t="shared" si="1122"/>
        <v>73.650000000000006</v>
      </c>
      <c r="AC236" s="14">
        <v>9.1</v>
      </c>
      <c r="AD236" s="4">
        <v>44.08</v>
      </c>
      <c r="AE236" s="4" t="e">
        <f>#REF!*AC236</f>
        <v>#REF!</v>
      </c>
      <c r="AF236" s="6">
        <f t="shared" si="1123"/>
        <v>50.691999999999993</v>
      </c>
      <c r="AG236" s="7">
        <f t="shared" si="1124"/>
        <v>401.12799999999999</v>
      </c>
      <c r="AH236" s="5">
        <v>9.1</v>
      </c>
      <c r="AI236" s="4">
        <v>10.23</v>
      </c>
      <c r="AJ236" s="4">
        <v>23.17</v>
      </c>
      <c r="AK236" s="4">
        <f t="shared" si="1125"/>
        <v>93.093000000000004</v>
      </c>
      <c r="AL236" s="52">
        <v>0.33300000000000002</v>
      </c>
      <c r="AM236" s="4">
        <v>120.7</v>
      </c>
      <c r="AN236" s="6">
        <f t="shared" si="1126"/>
        <v>210.84700000000001</v>
      </c>
      <c r="AO236" s="13">
        <v>0.23300000000000001</v>
      </c>
      <c r="AP236" s="4">
        <v>193.33</v>
      </c>
      <c r="AQ236" s="4">
        <v>213.33</v>
      </c>
      <c r="AR236" s="6">
        <f t="shared" si="1127"/>
        <v>234.66300000000004</v>
      </c>
      <c r="AS236" s="7">
        <f t="shared" si="1128"/>
        <v>49.705890000000004</v>
      </c>
      <c r="AT236" s="156">
        <v>15</v>
      </c>
      <c r="AU236" s="4">
        <v>1.62</v>
      </c>
      <c r="AV236" s="4">
        <v>4.71</v>
      </c>
      <c r="AW236" s="4">
        <f t="shared" si="1129"/>
        <v>24.3</v>
      </c>
      <c r="AX236" s="6">
        <f t="shared" si="1130"/>
        <v>70.650000000000006</v>
      </c>
      <c r="AY236" s="165">
        <v>65</v>
      </c>
      <c r="AZ236" s="4">
        <v>1.6</v>
      </c>
      <c r="BA236" s="4">
        <v>74.599999999999994</v>
      </c>
      <c r="BB236" s="4">
        <v>84.8</v>
      </c>
      <c r="BC236" s="4">
        <v>96.8</v>
      </c>
      <c r="BD236" s="4">
        <v>121</v>
      </c>
      <c r="BE236" s="4">
        <v>3.43</v>
      </c>
      <c r="BF236" s="4">
        <f t="shared" si="1131"/>
        <v>104</v>
      </c>
      <c r="BG236" s="6">
        <f t="shared" si="1132"/>
        <v>3.7730000000000006</v>
      </c>
      <c r="BH236" s="7">
        <f t="shared" si="1133"/>
        <v>222.95000000000002</v>
      </c>
      <c r="BI236" s="27"/>
      <c r="BJ236" s="28"/>
      <c r="BK236" s="29"/>
      <c r="BL236" s="30"/>
      <c r="BM236" s="31"/>
      <c r="BN236" s="28"/>
      <c r="BO236" s="29"/>
      <c r="BP236" s="30"/>
      <c r="BQ236" s="31"/>
      <c r="BR236" s="28"/>
      <c r="BS236" s="29"/>
      <c r="BT236" s="30"/>
      <c r="BU236" s="31"/>
      <c r="BV236" s="28"/>
      <c r="BW236" s="29"/>
      <c r="BX236" s="30"/>
      <c r="BY236" s="31"/>
      <c r="BZ236" s="28"/>
      <c r="CA236" s="29"/>
      <c r="CB236" s="30"/>
      <c r="CD236" s="33">
        <f t="shared" si="1134"/>
        <v>248.52945000000003</v>
      </c>
      <c r="CE236" s="17">
        <f t="shared" si="1135"/>
        <v>198.82356000000001</v>
      </c>
      <c r="CF236" s="17">
        <f t="shared" si="1136"/>
        <v>149.11767</v>
      </c>
      <c r="CG236" s="17">
        <f t="shared" si="1137"/>
        <v>99.411780000000007</v>
      </c>
      <c r="CH236" s="17">
        <f t="shared" si="1138"/>
        <v>49.705890000000004</v>
      </c>
      <c r="CJ236" s="17">
        <f t="shared" si="1139"/>
        <v>2.7614383333333334</v>
      </c>
      <c r="CK236" s="17">
        <f t="shared" si="1140"/>
        <v>2.6160994736842107</v>
      </c>
      <c r="CL236" s="17">
        <f t="shared" si="1141"/>
        <v>2.4852945000000002</v>
      </c>
      <c r="CM236" s="17">
        <f t="shared" si="1142"/>
        <v>2.3669471428571431</v>
      </c>
      <c r="CN236" s="17">
        <f t="shared" si="1143"/>
        <v>1.506239090909091</v>
      </c>
      <c r="CO236" s="17" t="e">
        <f>#REF!+AG236+AX236+AN236+BH236+#REF!+DP236</f>
        <v>#REF!</v>
      </c>
      <c r="CP236" s="17" t="e">
        <f>CO236*1.256</f>
        <v>#REF!</v>
      </c>
      <c r="CQ236" s="17">
        <f t="shared" si="1004"/>
        <v>1028.9308899999999</v>
      </c>
      <c r="CR236" s="17">
        <f t="shared" si="1005"/>
        <v>1061.85889</v>
      </c>
      <c r="CS236" s="17">
        <f t="shared" si="1006"/>
        <v>1096.8448899999999</v>
      </c>
      <c r="CT236" s="17">
        <f t="shared" si="1007"/>
        <v>1138.0048899999999</v>
      </c>
      <c r="CU236" s="17">
        <f t="shared" si="1008"/>
        <v>1221.01089</v>
      </c>
      <c r="CV236" s="17">
        <f t="shared" si="1144"/>
        <v>1457.88700266</v>
      </c>
      <c r="CW236" s="17">
        <f t="shared" si="1010"/>
        <v>40.262</v>
      </c>
      <c r="CX236" s="17">
        <f t="shared" si="1145"/>
        <v>25.8066</v>
      </c>
      <c r="CY236" s="33"/>
      <c r="CZ236" s="33"/>
      <c r="DA236" s="17"/>
      <c r="DB236" s="17"/>
      <c r="DC236" s="17"/>
      <c r="DD236" s="15">
        <f t="shared" si="1146"/>
        <v>124.31032908333333</v>
      </c>
      <c r="DE236" s="15">
        <f t="shared" si="1147"/>
        <v>120.20459071052632</v>
      </c>
      <c r="DF236" s="15">
        <f t="shared" si="1148"/>
        <v>116.50942617499999</v>
      </c>
      <c r="DG236" s="15">
        <f t="shared" si="1149"/>
        <v>113.16618207142858</v>
      </c>
      <c r="DH236" s="15">
        <f t="shared" si="1150"/>
        <v>88.851679499999989</v>
      </c>
      <c r="DI236" s="15"/>
      <c r="DJ236" s="15"/>
      <c r="DK236" s="15"/>
      <c r="DL236" s="15"/>
      <c r="DM236" s="15"/>
      <c r="DO236" s="17"/>
      <c r="DP236" s="17">
        <v>26.6</v>
      </c>
      <c r="DQ236" s="32">
        <v>119.4</v>
      </c>
      <c r="DR236" s="32">
        <f t="shared" si="1151"/>
        <v>3306.6547536166668</v>
      </c>
      <c r="DS236" s="32">
        <f t="shared" si="1152"/>
        <v>3197.4421129000002</v>
      </c>
      <c r="DT236" s="32">
        <f t="shared" si="1153"/>
        <v>3099.1507362549996</v>
      </c>
      <c r="DU236" s="32">
        <f t="shared" si="1154"/>
        <v>3010.2204431000005</v>
      </c>
      <c r="DV236" s="32">
        <f t="shared" si="1155"/>
        <v>2363.4546746999999</v>
      </c>
      <c r="DW236" s="32">
        <v>1098</v>
      </c>
      <c r="DX236" s="32">
        <f t="shared" si="1156"/>
        <v>136492.74133349999</v>
      </c>
      <c r="DY236" s="32">
        <f t="shared" si="1157"/>
        <v>131984.6406001579</v>
      </c>
      <c r="DZ236" s="32">
        <f t="shared" si="1158"/>
        <v>127927.34994014999</v>
      </c>
      <c r="EA236" s="32">
        <f t="shared" si="1159"/>
        <v>124256.46791442858</v>
      </c>
      <c r="EB236" s="32">
        <f t="shared" si="1160"/>
        <v>97559.144090999995</v>
      </c>
      <c r="ED236" s="15">
        <f t="shared" si="1161"/>
        <v>2237.5859234999998</v>
      </c>
      <c r="EE236" s="15">
        <f t="shared" si="1162"/>
        <v>2283.8872234999999</v>
      </c>
      <c r="EF236" s="15">
        <f t="shared" si="1163"/>
        <v>2330.1885235</v>
      </c>
      <c r="EG236" s="15">
        <f t="shared" si="1164"/>
        <v>2376.4898235000001</v>
      </c>
      <c r="EH236" s="15">
        <f t="shared" si="1165"/>
        <v>2932.1054234999997</v>
      </c>
      <c r="EI236" s="34"/>
      <c r="EJ236" s="35">
        <f t="shared" si="1166"/>
        <v>100068.9242175</v>
      </c>
      <c r="EK236" s="35">
        <f t="shared" si="1167"/>
        <v>76128.389267142862</v>
      </c>
      <c r="EL236" s="35"/>
      <c r="EM236" s="35"/>
      <c r="EN236" s="15">
        <f t="shared" si="1034"/>
        <v>97.424827222222206</v>
      </c>
      <c r="EO236" s="15">
        <f t="shared" si="1044"/>
        <v>104.52573105263158</v>
      </c>
      <c r="EP236" s="15">
        <f t="shared" si="1045"/>
        <v>101.3125445</v>
      </c>
      <c r="EQ236" s="15">
        <f t="shared" si="1046"/>
        <v>91.137453749999992</v>
      </c>
      <c r="ER236" s="15">
        <f t="shared" si="1035"/>
        <v>69.333687857142863</v>
      </c>
      <c r="ES236" s="15"/>
      <c r="ET236" s="15">
        <f t="shared" si="1047"/>
        <v>1753.6468899999998</v>
      </c>
      <c r="EU236" s="15">
        <f t="shared" si="1048"/>
        <v>1985.9888900000001</v>
      </c>
      <c r="EV236" s="15">
        <f t="shared" si="1049"/>
        <v>2026.25089</v>
      </c>
      <c r="EW236" s="15">
        <f t="shared" si="1168"/>
        <v>2187.29889</v>
      </c>
      <c r="EX236" s="15">
        <f t="shared" si="1169"/>
        <v>2912.0148900000004</v>
      </c>
      <c r="EY236" s="17">
        <f t="shared" si="1038"/>
        <v>1753.6468899999998</v>
      </c>
      <c r="EZ236" s="17">
        <f t="shared" si="1039"/>
        <v>1826.83689</v>
      </c>
      <c r="FA236" s="17">
        <f t="shared" si="1040"/>
        <v>1902.0848899999999</v>
      </c>
      <c r="FB236" s="17">
        <f t="shared" si="1041"/>
        <v>2104.2928899999997</v>
      </c>
      <c r="FC236" s="17">
        <f t="shared" si="1042"/>
        <v>2912.0148899999999</v>
      </c>
      <c r="FE236" s="17"/>
      <c r="FF236" s="17"/>
      <c r="FG236" s="17"/>
      <c r="FH236" s="17"/>
      <c r="FI236" s="17"/>
    </row>
    <row r="237" spans="1:165" ht="13.5" thickBot="1">
      <c r="A237" s="22">
        <v>7</v>
      </c>
      <c r="B237" s="18" t="s">
        <v>231</v>
      </c>
      <c r="C237" s="23">
        <v>18</v>
      </c>
      <c r="D237" s="24">
        <v>19</v>
      </c>
      <c r="E237" s="24">
        <v>20</v>
      </c>
      <c r="F237" s="24">
        <v>21</v>
      </c>
      <c r="G237" s="25">
        <v>33</v>
      </c>
      <c r="H237" s="26"/>
      <c r="I237" s="26">
        <f t="shared" si="970"/>
        <v>0</v>
      </c>
      <c r="J237" s="4">
        <f t="shared" si="1111"/>
        <v>0</v>
      </c>
      <c r="K237" s="4">
        <f t="shared" si="1112"/>
        <v>0</v>
      </c>
      <c r="L237" s="4">
        <f t="shared" si="1113"/>
        <v>0</v>
      </c>
      <c r="M237" s="4">
        <f t="shared" si="1114"/>
        <v>0</v>
      </c>
      <c r="N237" s="6">
        <f t="shared" si="1115"/>
        <v>0</v>
      </c>
      <c r="O237" s="14">
        <v>0</v>
      </c>
      <c r="P237" s="4">
        <f t="shared" ref="P237:P247" si="1170">O237*1</f>
        <v>0</v>
      </c>
      <c r="Q237" s="4">
        <f t="shared" si="976"/>
        <v>0</v>
      </c>
      <c r="R237" s="4">
        <f t="shared" si="1116"/>
        <v>0</v>
      </c>
      <c r="S237" s="4">
        <f t="shared" si="1117"/>
        <v>0</v>
      </c>
      <c r="T237" s="4">
        <f t="shared" si="1118"/>
        <v>0</v>
      </c>
      <c r="U237" s="4">
        <f t="shared" si="1119"/>
        <v>0</v>
      </c>
      <c r="V237" s="7">
        <f t="shared" si="1120"/>
        <v>0</v>
      </c>
      <c r="W237" s="156">
        <v>8.1999999999999993</v>
      </c>
      <c r="X237" s="4">
        <v>4.91</v>
      </c>
      <c r="Y237" s="4">
        <f t="shared" si="1121"/>
        <v>40.262</v>
      </c>
      <c r="Z237" s="156">
        <v>15</v>
      </c>
      <c r="AA237" s="4">
        <v>4.91</v>
      </c>
      <c r="AB237" s="157">
        <f t="shared" si="1122"/>
        <v>73.650000000000006</v>
      </c>
      <c r="AC237" s="14">
        <v>7.3</v>
      </c>
      <c r="AD237" s="4">
        <v>31.97</v>
      </c>
      <c r="AE237" s="4" t="e">
        <f>#REF!*AC237</f>
        <v>#REF!</v>
      </c>
      <c r="AF237" s="6">
        <f t="shared" si="1123"/>
        <v>36.765499999999996</v>
      </c>
      <c r="AG237" s="7">
        <f t="shared" si="1124"/>
        <v>233.38099999999997</v>
      </c>
      <c r="AH237" s="5"/>
      <c r="AI237" s="4">
        <v>0</v>
      </c>
      <c r="AJ237" s="4"/>
      <c r="AK237" s="4">
        <f t="shared" si="1125"/>
        <v>0</v>
      </c>
      <c r="AL237" s="52">
        <v>0.33300000000000002</v>
      </c>
      <c r="AM237" s="4">
        <v>93.12</v>
      </c>
      <c r="AN237" s="6">
        <f t="shared" si="1126"/>
        <v>0</v>
      </c>
      <c r="AO237" s="13">
        <v>0.23300000000000001</v>
      </c>
      <c r="AP237" s="4">
        <v>193.33</v>
      </c>
      <c r="AQ237" s="4">
        <v>102.71</v>
      </c>
      <c r="AR237" s="6">
        <f t="shared" si="1127"/>
        <v>112.98100000000001</v>
      </c>
      <c r="AS237" s="7">
        <f t="shared" si="1128"/>
        <v>23.931429999999999</v>
      </c>
      <c r="AT237" s="156">
        <v>15</v>
      </c>
      <c r="AU237" s="4">
        <v>1.62</v>
      </c>
      <c r="AV237" s="4">
        <v>4.71</v>
      </c>
      <c r="AW237" s="4">
        <f t="shared" si="1129"/>
        <v>24.3</v>
      </c>
      <c r="AX237" s="6">
        <f t="shared" si="1130"/>
        <v>70.650000000000006</v>
      </c>
      <c r="AY237" s="165">
        <v>65</v>
      </c>
      <c r="AZ237" s="4">
        <v>1.1200000000000001</v>
      </c>
      <c r="BA237" s="4">
        <v>74.599999999999994</v>
      </c>
      <c r="BB237" s="4">
        <v>84.8</v>
      </c>
      <c r="BC237" s="4">
        <v>96.8</v>
      </c>
      <c r="BD237" s="4">
        <v>121</v>
      </c>
      <c r="BE237" s="4">
        <f t="shared" ref="BE237:BE242" si="1171">2.09*115/100</f>
        <v>2.4034999999999997</v>
      </c>
      <c r="BF237" s="4">
        <f t="shared" si="1131"/>
        <v>72.800000000000011</v>
      </c>
      <c r="BG237" s="6">
        <f t="shared" si="1132"/>
        <v>2.64385</v>
      </c>
      <c r="BH237" s="7">
        <f t="shared" si="1133"/>
        <v>156.22749999999999</v>
      </c>
      <c r="BI237" s="27"/>
      <c r="BJ237" s="28"/>
      <c r="BK237" s="29"/>
      <c r="BL237" s="30"/>
      <c r="BM237" s="31"/>
      <c r="BN237" s="28"/>
      <c r="BO237" s="29"/>
      <c r="BP237" s="30"/>
      <c r="BQ237" s="31"/>
      <c r="BR237" s="28"/>
      <c r="BS237" s="29"/>
      <c r="BT237" s="30"/>
      <c r="BU237" s="31"/>
      <c r="BV237" s="28"/>
      <c r="BW237" s="29"/>
      <c r="BX237" s="30"/>
      <c r="BY237" s="31"/>
      <c r="BZ237" s="28"/>
      <c r="CA237" s="29"/>
      <c r="CB237" s="30"/>
      <c r="CD237" s="33">
        <f t="shared" si="1134"/>
        <v>119.65715</v>
      </c>
      <c r="CE237" s="17">
        <f t="shared" si="1135"/>
        <v>95.725719999999995</v>
      </c>
      <c r="CF237" s="17">
        <f t="shared" si="1136"/>
        <v>71.79428999999999</v>
      </c>
      <c r="CG237" s="17">
        <f t="shared" si="1137"/>
        <v>47.862859999999998</v>
      </c>
      <c r="CH237" s="17">
        <f t="shared" si="1138"/>
        <v>23.931429999999999</v>
      </c>
      <c r="CJ237" s="17">
        <f t="shared" si="1139"/>
        <v>1.3295238888888887</v>
      </c>
      <c r="CK237" s="17">
        <f t="shared" si="1140"/>
        <v>1.2595489473684209</v>
      </c>
      <c r="CL237" s="17">
        <f t="shared" si="1141"/>
        <v>1.1965714999999997</v>
      </c>
      <c r="CM237" s="17">
        <f t="shared" si="1142"/>
        <v>1.1395919047619048</v>
      </c>
      <c r="CN237" s="17">
        <f t="shared" si="1143"/>
        <v>0.7251948484848485</v>
      </c>
      <c r="CO237" s="17" t="e">
        <f>#REF!+AG237+AX237+AN237+BH237+#REF!+DP237</f>
        <v>#REF!</v>
      </c>
      <c r="CP237" s="17" t="e">
        <f>CO237*1.259</f>
        <v>#REF!</v>
      </c>
      <c r="CQ237" s="17">
        <f t="shared" si="1004"/>
        <v>557.83992999999987</v>
      </c>
      <c r="CR237" s="17">
        <f t="shared" si="1005"/>
        <v>580.91352999999981</v>
      </c>
      <c r="CS237" s="17">
        <f t="shared" si="1006"/>
        <v>605.42922999999985</v>
      </c>
      <c r="CT237" s="17">
        <f t="shared" si="1007"/>
        <v>634.27122999999983</v>
      </c>
      <c r="CU237" s="17">
        <f t="shared" si="1008"/>
        <v>692.43592999999987</v>
      </c>
      <c r="CV237" s="17">
        <f t="shared" si="1144"/>
        <v>828.84580820999986</v>
      </c>
      <c r="CW237" s="17">
        <f t="shared" si="1010"/>
        <v>40.262</v>
      </c>
      <c r="CX237" s="17">
        <f t="shared" si="1145"/>
        <v>0</v>
      </c>
      <c r="CY237" s="33"/>
      <c r="CZ237" s="33"/>
      <c r="DA237" s="17"/>
      <c r="DB237" s="17"/>
      <c r="DC237" s="17"/>
      <c r="DD237" s="15">
        <f t="shared" si="1146"/>
        <v>90.540262194444438</v>
      </c>
      <c r="DE237" s="15">
        <f t="shared" si="1147"/>
        <v>88.21189576315787</v>
      </c>
      <c r="DF237" s="15">
        <f t="shared" si="1148"/>
        <v>86.116365974999979</v>
      </c>
      <c r="DG237" s="15">
        <f t="shared" si="1149"/>
        <v>84.220410452380946</v>
      </c>
      <c r="DH237" s="15">
        <f t="shared" si="1150"/>
        <v>70.431643015151508</v>
      </c>
      <c r="DI237" s="15"/>
      <c r="DJ237" s="15"/>
      <c r="DK237" s="15"/>
      <c r="DL237" s="15"/>
      <c r="DM237" s="15"/>
      <c r="DO237" s="17"/>
      <c r="DP237" s="17">
        <v>1.5</v>
      </c>
      <c r="DQ237" s="32">
        <v>119.7</v>
      </c>
      <c r="DR237" s="32">
        <f t="shared" si="1151"/>
        <v>135.81039329166666</v>
      </c>
      <c r="DS237" s="32">
        <f t="shared" si="1152"/>
        <v>132.3178436447368</v>
      </c>
      <c r="DT237" s="32">
        <f t="shared" si="1153"/>
        <v>129.17454896249995</v>
      </c>
      <c r="DU237" s="32">
        <f t="shared" si="1154"/>
        <v>126.33061567857142</v>
      </c>
      <c r="DV237" s="32">
        <f t="shared" si="1155"/>
        <v>105.64746452272726</v>
      </c>
      <c r="DW237" s="32">
        <v>21</v>
      </c>
      <c r="DX237" s="32">
        <f t="shared" si="1156"/>
        <v>1901.3455060833332</v>
      </c>
      <c r="DY237" s="32">
        <f t="shared" si="1157"/>
        <v>1852.4498110263153</v>
      </c>
      <c r="DZ237" s="32">
        <f t="shared" si="1158"/>
        <v>1808.4436854749995</v>
      </c>
      <c r="EA237" s="32">
        <f t="shared" si="1159"/>
        <v>1768.6286194999998</v>
      </c>
      <c r="EB237" s="32">
        <f t="shared" si="1160"/>
        <v>1479.0645033181818</v>
      </c>
      <c r="ED237" s="15">
        <f t="shared" si="1161"/>
        <v>1629.7247195</v>
      </c>
      <c r="EE237" s="15">
        <f t="shared" si="1162"/>
        <v>1676.0260194999996</v>
      </c>
      <c r="EF237" s="15">
        <f t="shared" si="1163"/>
        <v>1722.3273194999997</v>
      </c>
      <c r="EG237" s="15">
        <f t="shared" si="1164"/>
        <v>1768.6286194999998</v>
      </c>
      <c r="EH237" s="15">
        <f t="shared" si="1165"/>
        <v>2324.2442194999999</v>
      </c>
      <c r="EI237" s="34"/>
      <c r="EJ237" s="35">
        <f t="shared" si="1166"/>
        <v>1451.3834387499999</v>
      </c>
      <c r="EK237" s="35">
        <f t="shared" si="1167"/>
        <v>1191.719965</v>
      </c>
      <c r="EL237" s="35"/>
      <c r="EM237" s="35"/>
      <c r="EN237" s="15">
        <f t="shared" si="1034"/>
        <v>71.253107222222212</v>
      </c>
      <c r="EO237" s="15">
        <f t="shared" si="1044"/>
        <v>76.705996315789463</v>
      </c>
      <c r="EP237" s="15">
        <f t="shared" si="1045"/>
        <v>74.883796499999988</v>
      </c>
      <c r="EQ237" s="15">
        <f t="shared" si="1046"/>
        <v>69.113497083333328</v>
      </c>
      <c r="ER237" s="15">
        <f t="shared" si="1035"/>
        <v>56.748569761904761</v>
      </c>
      <c r="ES237" s="15"/>
      <c r="ET237" s="15">
        <f t="shared" si="1047"/>
        <v>1282.5559299999998</v>
      </c>
      <c r="EU237" s="15">
        <f t="shared" si="1048"/>
        <v>1457.4139299999997</v>
      </c>
      <c r="EV237" s="15">
        <f t="shared" si="1049"/>
        <v>1497.6759299999999</v>
      </c>
      <c r="EW237" s="15">
        <f t="shared" si="1168"/>
        <v>1658.7239299999999</v>
      </c>
      <c r="EX237" s="15">
        <f t="shared" si="1169"/>
        <v>2383.43993</v>
      </c>
      <c r="EY237" s="17">
        <f t="shared" si="1038"/>
        <v>1282.5559299999998</v>
      </c>
      <c r="EZ237" s="17">
        <f t="shared" si="1039"/>
        <v>1345.8915299999999</v>
      </c>
      <c r="FA237" s="17">
        <f t="shared" si="1040"/>
        <v>1410.66923</v>
      </c>
      <c r="FB237" s="17">
        <f t="shared" si="1041"/>
        <v>1600.5592299999998</v>
      </c>
      <c r="FC237" s="17">
        <f t="shared" si="1042"/>
        <v>2383.4399299999995</v>
      </c>
      <c r="FE237" s="17"/>
      <c r="FF237" s="17"/>
      <c r="FG237" s="17"/>
      <c r="FH237" s="17"/>
      <c r="FI237" s="17"/>
    </row>
    <row r="238" spans="1:165" ht="13.5" thickBot="1">
      <c r="A238" s="22">
        <v>8</v>
      </c>
      <c r="B238" s="18" t="s">
        <v>232</v>
      </c>
      <c r="C238" s="23">
        <v>18</v>
      </c>
      <c r="D238" s="24">
        <v>19</v>
      </c>
      <c r="E238" s="24">
        <v>20</v>
      </c>
      <c r="F238" s="24">
        <v>21</v>
      </c>
      <c r="G238" s="25">
        <v>33</v>
      </c>
      <c r="H238" s="26"/>
      <c r="I238" s="26">
        <f t="shared" si="970"/>
        <v>0</v>
      </c>
      <c r="J238" s="4">
        <f t="shared" si="1111"/>
        <v>0</v>
      </c>
      <c r="K238" s="4">
        <f t="shared" si="1112"/>
        <v>0</v>
      </c>
      <c r="L238" s="4">
        <f t="shared" si="1113"/>
        <v>0</v>
      </c>
      <c r="M238" s="4">
        <f t="shared" si="1114"/>
        <v>0</v>
      </c>
      <c r="N238" s="6">
        <f t="shared" si="1115"/>
        <v>0</v>
      </c>
      <c r="O238" s="14">
        <v>0</v>
      </c>
      <c r="P238" s="4">
        <f t="shared" si="1170"/>
        <v>0</v>
      </c>
      <c r="Q238" s="4">
        <f t="shared" si="976"/>
        <v>0</v>
      </c>
      <c r="R238" s="4">
        <f t="shared" si="1116"/>
        <v>0</v>
      </c>
      <c r="S238" s="4">
        <f t="shared" si="1117"/>
        <v>0</v>
      </c>
      <c r="T238" s="4">
        <f t="shared" si="1118"/>
        <v>0</v>
      </c>
      <c r="U238" s="4">
        <f t="shared" si="1119"/>
        <v>0</v>
      </c>
      <c r="V238" s="7">
        <f t="shared" si="1120"/>
        <v>0</v>
      </c>
      <c r="W238" s="156">
        <v>8.1999999999999993</v>
      </c>
      <c r="X238" s="4">
        <v>4.91</v>
      </c>
      <c r="Y238" s="4">
        <f t="shared" si="1121"/>
        <v>40.262</v>
      </c>
      <c r="Z238" s="156">
        <v>15</v>
      </c>
      <c r="AA238" s="4">
        <v>4.91</v>
      </c>
      <c r="AB238" s="157">
        <f t="shared" si="1122"/>
        <v>73.650000000000006</v>
      </c>
      <c r="AC238" s="14">
        <v>7.3</v>
      </c>
      <c r="AD238" s="4">
        <v>27.71</v>
      </c>
      <c r="AE238" s="4" t="e">
        <f>#REF!*AC238</f>
        <v>#REF!</v>
      </c>
      <c r="AF238" s="6">
        <f t="shared" si="1123"/>
        <v>31.866499999999998</v>
      </c>
      <c r="AG238" s="7">
        <f t="shared" si="1124"/>
        <v>202.28300000000002</v>
      </c>
      <c r="AH238" s="5"/>
      <c r="AI238" s="4">
        <v>0</v>
      </c>
      <c r="AJ238" s="4"/>
      <c r="AK238" s="4">
        <f t="shared" si="1125"/>
        <v>0</v>
      </c>
      <c r="AL238" s="52">
        <v>0.33300000000000002</v>
      </c>
      <c r="AM238" s="4">
        <v>107.26</v>
      </c>
      <c r="AN238" s="6">
        <f t="shared" si="1126"/>
        <v>0</v>
      </c>
      <c r="AO238" s="13">
        <v>0.23300000000000001</v>
      </c>
      <c r="AP238" s="4">
        <v>193.33</v>
      </c>
      <c r="AQ238" s="4">
        <v>166.68</v>
      </c>
      <c r="AR238" s="6">
        <f t="shared" si="1127"/>
        <v>183.34800000000001</v>
      </c>
      <c r="AS238" s="7">
        <f t="shared" si="1128"/>
        <v>38.836440000000003</v>
      </c>
      <c r="AT238" s="156">
        <v>15</v>
      </c>
      <c r="AU238" s="4">
        <v>1.62</v>
      </c>
      <c r="AV238" s="4">
        <v>4.71</v>
      </c>
      <c r="AW238" s="4">
        <f t="shared" si="1129"/>
        <v>24.3</v>
      </c>
      <c r="AX238" s="6">
        <f t="shared" si="1130"/>
        <v>70.650000000000006</v>
      </c>
      <c r="AY238" s="165">
        <v>65</v>
      </c>
      <c r="AZ238" s="4">
        <v>1.1200000000000001</v>
      </c>
      <c r="BA238" s="4">
        <v>74.599999999999994</v>
      </c>
      <c r="BB238" s="4">
        <v>84.8</v>
      </c>
      <c r="BC238" s="4">
        <v>96.8</v>
      </c>
      <c r="BD238" s="4">
        <v>121</v>
      </c>
      <c r="BE238" s="4">
        <f t="shared" si="1171"/>
        <v>2.4034999999999997</v>
      </c>
      <c r="BF238" s="4">
        <f t="shared" si="1131"/>
        <v>72.800000000000011</v>
      </c>
      <c r="BG238" s="6">
        <f t="shared" si="1132"/>
        <v>2.64385</v>
      </c>
      <c r="BH238" s="7">
        <f t="shared" si="1133"/>
        <v>156.22749999999999</v>
      </c>
      <c r="BI238" s="27"/>
      <c r="BJ238" s="28"/>
      <c r="BK238" s="29"/>
      <c r="BL238" s="30"/>
      <c r="BM238" s="31"/>
      <c r="BN238" s="28"/>
      <c r="BO238" s="29"/>
      <c r="BP238" s="30"/>
      <c r="BQ238" s="31"/>
      <c r="BR238" s="28"/>
      <c r="BS238" s="29"/>
      <c r="BT238" s="30"/>
      <c r="BU238" s="31"/>
      <c r="BV238" s="28"/>
      <c r="BW238" s="29"/>
      <c r="BX238" s="30"/>
      <c r="BY238" s="31"/>
      <c r="BZ238" s="28"/>
      <c r="CA238" s="29"/>
      <c r="CB238" s="30"/>
      <c r="CD238" s="33">
        <f t="shared" si="1134"/>
        <v>194.18220000000002</v>
      </c>
      <c r="CE238" s="17">
        <f t="shared" si="1135"/>
        <v>155.34576000000001</v>
      </c>
      <c r="CF238" s="17">
        <f t="shared" si="1136"/>
        <v>116.50932</v>
      </c>
      <c r="CG238" s="17">
        <f t="shared" si="1137"/>
        <v>77.672880000000006</v>
      </c>
      <c r="CH238" s="17">
        <f t="shared" si="1138"/>
        <v>38.836440000000003</v>
      </c>
      <c r="CJ238" s="17">
        <f t="shared" si="1139"/>
        <v>2.1575800000000003</v>
      </c>
      <c r="CK238" s="17">
        <f t="shared" si="1140"/>
        <v>2.044023157894737</v>
      </c>
      <c r="CL238" s="17">
        <f t="shared" si="1141"/>
        <v>1.9418220000000002</v>
      </c>
      <c r="CM238" s="17">
        <f t="shared" si="1142"/>
        <v>1.849354285714286</v>
      </c>
      <c r="CN238" s="17">
        <f t="shared" si="1143"/>
        <v>1.1768618181818182</v>
      </c>
      <c r="CO238" s="17" t="e">
        <f>#REF!+AG238+AX238+AN238+BH238+#REF!+DP238</f>
        <v>#REF!</v>
      </c>
      <c r="CP238" s="17" t="e">
        <f>CO238*1.225</f>
        <v>#REF!</v>
      </c>
      <c r="CQ238" s="17">
        <f t="shared" si="1004"/>
        <v>541.64693999999997</v>
      </c>
      <c r="CR238" s="17">
        <f t="shared" si="1005"/>
        <v>564.72054000000003</v>
      </c>
      <c r="CS238" s="17">
        <f t="shared" si="1006"/>
        <v>589.23623999999995</v>
      </c>
      <c r="CT238" s="17">
        <f t="shared" si="1007"/>
        <v>618.07823999999994</v>
      </c>
      <c r="CU238" s="17">
        <f t="shared" si="1008"/>
        <v>676.24293999999998</v>
      </c>
      <c r="CV238" s="17">
        <f t="shared" si="1144"/>
        <v>778.35562393999999</v>
      </c>
      <c r="CW238" s="17">
        <f t="shared" si="1010"/>
        <v>40.262</v>
      </c>
      <c r="CX238" s="17">
        <f t="shared" si="1145"/>
        <v>0</v>
      </c>
      <c r="CY238" s="33"/>
      <c r="CZ238" s="33"/>
      <c r="DA238" s="17"/>
      <c r="DB238" s="17"/>
      <c r="DC238" s="17"/>
      <c r="DD238" s="15">
        <f t="shared" si="1146"/>
        <v>89.505710055555539</v>
      </c>
      <c r="DE238" s="15">
        <f t="shared" si="1147"/>
        <v>87.231793736842093</v>
      </c>
      <c r="DF238" s="15">
        <f t="shared" si="1148"/>
        <v>85.185269049999988</v>
      </c>
      <c r="DG238" s="15">
        <f t="shared" si="1149"/>
        <v>83.333651476190468</v>
      </c>
      <c r="DH238" s="15">
        <f t="shared" si="1150"/>
        <v>69.867341848484841</v>
      </c>
      <c r="DI238" s="15"/>
      <c r="DJ238" s="15"/>
      <c r="DK238" s="15"/>
      <c r="DL238" s="15"/>
      <c r="DM238" s="15"/>
      <c r="DO238" s="17"/>
      <c r="DP238" s="17">
        <v>2</v>
      </c>
      <c r="DQ238" s="32">
        <v>115.1</v>
      </c>
      <c r="DR238" s="32">
        <f t="shared" si="1151"/>
        <v>179.01142011111108</v>
      </c>
      <c r="DS238" s="32">
        <f t="shared" si="1152"/>
        <v>174.46358747368419</v>
      </c>
      <c r="DT238" s="32">
        <f t="shared" si="1153"/>
        <v>170.37053809999998</v>
      </c>
      <c r="DU238" s="32">
        <f t="shared" si="1154"/>
        <v>166.66730295238094</v>
      </c>
      <c r="DV238" s="32">
        <f t="shared" si="1155"/>
        <v>139.73468369696968</v>
      </c>
      <c r="DW238" s="32">
        <v>6</v>
      </c>
      <c r="DX238" s="32">
        <f t="shared" si="1156"/>
        <v>537.03426033333324</v>
      </c>
      <c r="DY238" s="32">
        <f t="shared" si="1157"/>
        <v>523.39076242105261</v>
      </c>
      <c r="DZ238" s="32">
        <f t="shared" si="1158"/>
        <v>511.11161429999993</v>
      </c>
      <c r="EA238" s="32">
        <f t="shared" si="1159"/>
        <v>500.00190885714278</v>
      </c>
      <c r="EB238" s="32">
        <f t="shared" si="1160"/>
        <v>419.20405109090905</v>
      </c>
      <c r="ED238" s="15">
        <f t="shared" si="1161"/>
        <v>1611.1027809999996</v>
      </c>
      <c r="EE238" s="15">
        <f t="shared" si="1162"/>
        <v>1657.4040809999997</v>
      </c>
      <c r="EF238" s="15">
        <f t="shared" si="1163"/>
        <v>1703.7053809999998</v>
      </c>
      <c r="EG238" s="15">
        <f t="shared" si="1164"/>
        <v>1750.0066809999998</v>
      </c>
      <c r="EH238" s="15">
        <f t="shared" si="1165"/>
        <v>2305.6222809999999</v>
      </c>
      <c r="EI238" s="34"/>
      <c r="EJ238" s="35">
        <f t="shared" si="1166"/>
        <v>410.63273500000003</v>
      </c>
      <c r="EK238" s="35">
        <f t="shared" si="1167"/>
        <v>338.17813428571429</v>
      </c>
      <c r="EL238" s="35"/>
      <c r="EM238" s="35"/>
      <c r="EN238" s="15">
        <f t="shared" si="1034"/>
        <v>70.353496666666672</v>
      </c>
      <c r="EO238" s="15">
        <f t="shared" si="1044"/>
        <v>75.853733684210525</v>
      </c>
      <c r="EP238" s="15">
        <f t="shared" si="1045"/>
        <v>74.074146999999996</v>
      </c>
      <c r="EQ238" s="15">
        <f t="shared" si="1046"/>
        <v>68.438789166666666</v>
      </c>
      <c r="ER238" s="15">
        <f t="shared" si="1035"/>
        <v>56.36302238095238</v>
      </c>
      <c r="ES238" s="15"/>
      <c r="ET238" s="15">
        <f t="shared" si="1047"/>
        <v>1266.36294</v>
      </c>
      <c r="EU238" s="15">
        <f t="shared" si="1048"/>
        <v>1441.2209399999999</v>
      </c>
      <c r="EV238" s="15">
        <f t="shared" si="1049"/>
        <v>1481.4829399999999</v>
      </c>
      <c r="EW238" s="15">
        <f t="shared" si="1168"/>
        <v>1642.5309400000001</v>
      </c>
      <c r="EX238" s="15">
        <f t="shared" si="1169"/>
        <v>2367.24694</v>
      </c>
      <c r="EY238" s="17">
        <f t="shared" si="1038"/>
        <v>1266.36294</v>
      </c>
      <c r="EZ238" s="17">
        <f t="shared" si="1039"/>
        <v>1329.6985400000001</v>
      </c>
      <c r="FA238" s="17">
        <f t="shared" si="1040"/>
        <v>1394.47624</v>
      </c>
      <c r="FB238" s="17">
        <f t="shared" si="1041"/>
        <v>1584.3662399999998</v>
      </c>
      <c r="FC238" s="17">
        <f t="shared" si="1042"/>
        <v>2367.24694</v>
      </c>
      <c r="FE238" s="17"/>
      <c r="FF238" s="17"/>
      <c r="FG238" s="17"/>
      <c r="FH238" s="17"/>
      <c r="FI238" s="17"/>
    </row>
    <row r="239" spans="1:165" ht="13.5" thickBot="1">
      <c r="A239" s="22">
        <v>9</v>
      </c>
      <c r="B239" s="18" t="s">
        <v>233</v>
      </c>
      <c r="C239" s="23">
        <v>18</v>
      </c>
      <c r="D239" s="24">
        <v>19</v>
      </c>
      <c r="E239" s="24">
        <v>20</v>
      </c>
      <c r="F239" s="24">
        <v>21</v>
      </c>
      <c r="G239" s="25">
        <v>33</v>
      </c>
      <c r="H239" s="26"/>
      <c r="I239" s="26">
        <f t="shared" si="970"/>
        <v>0</v>
      </c>
      <c r="J239" s="4">
        <f t="shared" si="1111"/>
        <v>0</v>
      </c>
      <c r="K239" s="4">
        <f t="shared" si="1112"/>
        <v>0</v>
      </c>
      <c r="L239" s="4">
        <f t="shared" si="1113"/>
        <v>0</v>
      </c>
      <c r="M239" s="4">
        <f t="shared" si="1114"/>
        <v>0</v>
      </c>
      <c r="N239" s="6">
        <f t="shared" si="1115"/>
        <v>0</v>
      </c>
      <c r="O239" s="14">
        <v>0</v>
      </c>
      <c r="P239" s="4">
        <f t="shared" si="1170"/>
        <v>0</v>
      </c>
      <c r="Q239" s="4">
        <f t="shared" si="976"/>
        <v>0</v>
      </c>
      <c r="R239" s="4">
        <f t="shared" si="1116"/>
        <v>0</v>
      </c>
      <c r="S239" s="4">
        <f t="shared" si="1117"/>
        <v>0</v>
      </c>
      <c r="T239" s="4">
        <f t="shared" si="1118"/>
        <v>0</v>
      </c>
      <c r="U239" s="4">
        <f t="shared" si="1119"/>
        <v>0</v>
      </c>
      <c r="V239" s="7">
        <f t="shared" si="1120"/>
        <v>0</v>
      </c>
      <c r="W239" s="156">
        <v>8.1999999999999993</v>
      </c>
      <c r="X239" s="4">
        <v>4.91</v>
      </c>
      <c r="Y239" s="4">
        <f t="shared" si="1121"/>
        <v>40.262</v>
      </c>
      <c r="Z239" s="156">
        <v>15</v>
      </c>
      <c r="AA239" s="4">
        <v>4.91</v>
      </c>
      <c r="AB239" s="157">
        <f t="shared" si="1122"/>
        <v>73.650000000000006</v>
      </c>
      <c r="AC239" s="14">
        <v>7.3</v>
      </c>
      <c r="AD239" s="4">
        <v>44.08</v>
      </c>
      <c r="AE239" s="4" t="e">
        <f>#REF!*AC239</f>
        <v>#REF!</v>
      </c>
      <c r="AF239" s="6">
        <f t="shared" si="1123"/>
        <v>50.691999999999993</v>
      </c>
      <c r="AG239" s="7">
        <f t="shared" si="1124"/>
        <v>321.78399999999999</v>
      </c>
      <c r="AH239" s="5"/>
      <c r="AI239" s="4">
        <v>0</v>
      </c>
      <c r="AJ239" s="4"/>
      <c r="AK239" s="4">
        <f t="shared" si="1125"/>
        <v>0</v>
      </c>
      <c r="AL239" s="52">
        <v>0.33300000000000002</v>
      </c>
      <c r="AM239" s="4">
        <v>61.38</v>
      </c>
      <c r="AN239" s="6">
        <f t="shared" si="1126"/>
        <v>0</v>
      </c>
      <c r="AO239" s="13"/>
      <c r="AP239" s="4">
        <v>193.33</v>
      </c>
      <c r="AQ239" s="4"/>
      <c r="AR239" s="6">
        <f t="shared" si="1127"/>
        <v>0</v>
      </c>
      <c r="AS239" s="7">
        <f t="shared" si="1128"/>
        <v>0</v>
      </c>
      <c r="AT239" s="156">
        <v>15</v>
      </c>
      <c r="AU239" s="4">
        <v>1.62</v>
      </c>
      <c r="AV239" s="4">
        <v>4.71</v>
      </c>
      <c r="AW239" s="4">
        <f t="shared" si="1129"/>
        <v>24.3</v>
      </c>
      <c r="AX239" s="6">
        <f t="shared" si="1130"/>
        <v>70.650000000000006</v>
      </c>
      <c r="AY239" s="165">
        <v>65</v>
      </c>
      <c r="AZ239" s="4">
        <v>1.1200000000000001</v>
      </c>
      <c r="BA239" s="4">
        <v>74.599999999999994</v>
      </c>
      <c r="BB239" s="4">
        <v>84.8</v>
      </c>
      <c r="BC239" s="4">
        <v>96.8</v>
      </c>
      <c r="BD239" s="4">
        <v>121</v>
      </c>
      <c r="BE239" s="4">
        <f t="shared" si="1171"/>
        <v>2.4034999999999997</v>
      </c>
      <c r="BF239" s="4">
        <f t="shared" si="1131"/>
        <v>72.800000000000011</v>
      </c>
      <c r="BG239" s="6">
        <f t="shared" si="1132"/>
        <v>2.64385</v>
      </c>
      <c r="BH239" s="7">
        <f t="shared" si="1133"/>
        <v>156.22749999999999</v>
      </c>
      <c r="BI239" s="27"/>
      <c r="BJ239" s="28"/>
      <c r="BK239" s="29"/>
      <c r="BL239" s="30"/>
      <c r="BM239" s="31"/>
      <c r="BN239" s="28"/>
      <c r="BO239" s="29"/>
      <c r="BP239" s="30"/>
      <c r="BQ239" s="31"/>
      <c r="BR239" s="28"/>
      <c r="BS239" s="29"/>
      <c r="BT239" s="30"/>
      <c r="BU239" s="31"/>
      <c r="BV239" s="28"/>
      <c r="BW239" s="29"/>
      <c r="BX239" s="30"/>
      <c r="BY239" s="31"/>
      <c r="BZ239" s="28"/>
      <c r="CA239" s="29"/>
      <c r="CB239" s="30"/>
      <c r="CD239" s="33">
        <f t="shared" si="1134"/>
        <v>0</v>
      </c>
      <c r="CE239" s="17">
        <f t="shared" si="1135"/>
        <v>0</v>
      </c>
      <c r="CF239" s="17">
        <f t="shared" si="1136"/>
        <v>0</v>
      </c>
      <c r="CG239" s="17">
        <f t="shared" si="1137"/>
        <v>0</v>
      </c>
      <c r="CH239" s="17">
        <f t="shared" si="1138"/>
        <v>0</v>
      </c>
      <c r="CJ239" s="17">
        <f t="shared" si="1139"/>
        <v>0</v>
      </c>
      <c r="CK239" s="17">
        <f t="shared" si="1140"/>
        <v>0</v>
      </c>
      <c r="CL239" s="17">
        <f t="shared" si="1141"/>
        <v>0</v>
      </c>
      <c r="CM239" s="17">
        <f t="shared" si="1142"/>
        <v>0</v>
      </c>
      <c r="CN239" s="17">
        <f t="shared" si="1143"/>
        <v>0</v>
      </c>
      <c r="CO239" s="17" t="e">
        <f>#REF!+AG239+AX239+AN239+BH239+#REF!+DP239</f>
        <v>#REF!</v>
      </c>
      <c r="CP239" s="17" t="e">
        <f>CO239*1.26</f>
        <v>#REF!</v>
      </c>
      <c r="CQ239" s="17">
        <f t="shared" si="1004"/>
        <v>622.31149999999991</v>
      </c>
      <c r="CR239" s="17">
        <f t="shared" si="1005"/>
        <v>645.38509999999997</v>
      </c>
      <c r="CS239" s="17">
        <f t="shared" si="1006"/>
        <v>669.90079999999989</v>
      </c>
      <c r="CT239" s="17">
        <f t="shared" si="1007"/>
        <v>698.74279999999987</v>
      </c>
      <c r="CU239" s="17">
        <f t="shared" si="1008"/>
        <v>756.90749999999991</v>
      </c>
      <c r="CV239" s="17">
        <f t="shared" si="1144"/>
        <v>891.63703499999986</v>
      </c>
      <c r="CW239" s="17">
        <f t="shared" si="1010"/>
        <v>40.262</v>
      </c>
      <c r="CX239" s="17">
        <f t="shared" si="1145"/>
        <v>0</v>
      </c>
      <c r="CY239" s="33"/>
      <c r="CZ239" s="33"/>
      <c r="DA239" s="17"/>
      <c r="DB239" s="17"/>
      <c r="DC239" s="17"/>
      <c r="DD239" s="15">
        <f t="shared" si="1146"/>
        <v>94.65927916666665</v>
      </c>
      <c r="DE239" s="15">
        <f t="shared" si="1147"/>
        <v>92.114122368421036</v>
      </c>
      <c r="DF239" s="15">
        <f t="shared" si="1148"/>
        <v>89.823481249999986</v>
      </c>
      <c r="DG239" s="15">
        <f t="shared" si="1149"/>
        <v>87.750996428571426</v>
      </c>
      <c r="DH239" s="15">
        <f t="shared" si="1150"/>
        <v>72.678379545454547</v>
      </c>
      <c r="DI239" s="15"/>
      <c r="DJ239" s="15"/>
      <c r="DK239" s="15"/>
      <c r="DL239" s="15"/>
      <c r="DM239" s="15"/>
      <c r="DO239" s="17"/>
      <c r="DP239" s="17">
        <v>4.2</v>
      </c>
      <c r="DQ239" s="32">
        <v>117.8</v>
      </c>
      <c r="DR239" s="32">
        <f t="shared" si="1151"/>
        <v>397.56897249999997</v>
      </c>
      <c r="DS239" s="32">
        <f t="shared" si="1152"/>
        <v>386.87931394736836</v>
      </c>
      <c r="DT239" s="32">
        <f t="shared" si="1153"/>
        <v>377.25862124999998</v>
      </c>
      <c r="DU239" s="32">
        <f t="shared" si="1154"/>
        <v>368.55418500000002</v>
      </c>
      <c r="DV239" s="32">
        <f t="shared" si="1155"/>
        <v>305.2491940909091</v>
      </c>
      <c r="DW239" s="32">
        <v>49</v>
      </c>
      <c r="DX239" s="32">
        <f t="shared" si="1156"/>
        <v>4638.3046791666657</v>
      </c>
      <c r="DY239" s="32">
        <f t="shared" si="1157"/>
        <v>4513.5919960526307</v>
      </c>
      <c r="DZ239" s="32">
        <f t="shared" si="1158"/>
        <v>4401.3505812499989</v>
      </c>
      <c r="EA239" s="32">
        <f t="shared" si="1159"/>
        <v>4299.7988249999999</v>
      </c>
      <c r="EB239" s="32">
        <f t="shared" si="1160"/>
        <v>3561.2405977272729</v>
      </c>
      <c r="ED239" s="15">
        <f t="shared" si="1161"/>
        <v>1703.8670249999998</v>
      </c>
      <c r="EE239" s="15">
        <f t="shared" si="1162"/>
        <v>1750.1683249999996</v>
      </c>
      <c r="EF239" s="15">
        <f t="shared" si="1163"/>
        <v>1796.4696249999997</v>
      </c>
      <c r="EG239" s="15">
        <f t="shared" si="1164"/>
        <v>1842.770925</v>
      </c>
      <c r="EH239" s="15">
        <f t="shared" si="1165"/>
        <v>2398.3865249999999</v>
      </c>
      <c r="EI239" s="34"/>
      <c r="EJ239" s="35">
        <f t="shared" si="1166"/>
        <v>3518.1908125</v>
      </c>
      <c r="EK239" s="35">
        <f t="shared" si="1167"/>
        <v>2855.8967499999999</v>
      </c>
      <c r="EL239" s="35"/>
      <c r="EM239" s="35"/>
      <c r="EN239" s="15">
        <f t="shared" si="1034"/>
        <v>74.83486111111111</v>
      </c>
      <c r="EO239" s="15">
        <f t="shared" si="1044"/>
        <v>80.099236842105256</v>
      </c>
      <c r="EP239" s="15">
        <f t="shared" si="1045"/>
        <v>78.10737499999999</v>
      </c>
      <c r="EQ239" s="15">
        <f t="shared" si="1046"/>
        <v>71.799812500000002</v>
      </c>
      <c r="ER239" s="15">
        <f t="shared" si="1035"/>
        <v>58.283607142857143</v>
      </c>
      <c r="ES239" s="15"/>
      <c r="ET239" s="15">
        <f t="shared" si="1047"/>
        <v>1347.0274999999999</v>
      </c>
      <c r="EU239" s="15">
        <f t="shared" si="1048"/>
        <v>1521.8854999999999</v>
      </c>
      <c r="EV239" s="15">
        <f t="shared" si="1049"/>
        <v>1562.1474999999998</v>
      </c>
      <c r="EW239" s="15">
        <f t="shared" si="1168"/>
        <v>1723.1955</v>
      </c>
      <c r="EX239" s="15">
        <f t="shared" si="1169"/>
        <v>2447.9115000000002</v>
      </c>
      <c r="EY239" s="17">
        <f t="shared" si="1038"/>
        <v>1347.0274999999999</v>
      </c>
      <c r="EZ239" s="17">
        <f t="shared" si="1039"/>
        <v>1410.3631</v>
      </c>
      <c r="FA239" s="17">
        <f t="shared" si="1040"/>
        <v>1475.1407999999999</v>
      </c>
      <c r="FB239" s="17">
        <f t="shared" si="1041"/>
        <v>1665.0308</v>
      </c>
      <c r="FC239" s="17">
        <f t="shared" si="1042"/>
        <v>2447.9114999999997</v>
      </c>
      <c r="FE239" s="17"/>
      <c r="FF239" s="17"/>
      <c r="FG239" s="17"/>
      <c r="FH239" s="17"/>
      <c r="FI239" s="17"/>
    </row>
    <row r="240" spans="1:165" ht="13.5" thickBot="1">
      <c r="A240" s="22">
        <v>10</v>
      </c>
      <c r="B240" s="18" t="s">
        <v>234</v>
      </c>
      <c r="C240" s="23">
        <v>18</v>
      </c>
      <c r="D240" s="24">
        <v>19</v>
      </c>
      <c r="E240" s="24">
        <v>20</v>
      </c>
      <c r="F240" s="24">
        <v>21</v>
      </c>
      <c r="G240" s="25">
        <v>33</v>
      </c>
      <c r="H240" s="26"/>
      <c r="I240" s="26">
        <f t="shared" si="970"/>
        <v>0</v>
      </c>
      <c r="J240" s="4">
        <f t="shared" si="1111"/>
        <v>0</v>
      </c>
      <c r="K240" s="4">
        <f t="shared" si="1112"/>
        <v>0</v>
      </c>
      <c r="L240" s="4">
        <f t="shared" si="1113"/>
        <v>0</v>
      </c>
      <c r="M240" s="4">
        <f t="shared" si="1114"/>
        <v>0</v>
      </c>
      <c r="N240" s="6">
        <f t="shared" si="1115"/>
        <v>0</v>
      </c>
      <c r="O240" s="14">
        <v>0</v>
      </c>
      <c r="P240" s="4">
        <f t="shared" si="1170"/>
        <v>0</v>
      </c>
      <c r="Q240" s="4">
        <f t="shared" si="976"/>
        <v>0</v>
      </c>
      <c r="R240" s="4">
        <f t="shared" si="1116"/>
        <v>0</v>
      </c>
      <c r="S240" s="4">
        <f t="shared" si="1117"/>
        <v>0</v>
      </c>
      <c r="T240" s="4">
        <f t="shared" si="1118"/>
        <v>0</v>
      </c>
      <c r="U240" s="4">
        <f t="shared" si="1119"/>
        <v>0</v>
      </c>
      <c r="V240" s="7">
        <f t="shared" si="1120"/>
        <v>0</v>
      </c>
      <c r="W240" s="156">
        <v>8.1999999999999993</v>
      </c>
      <c r="X240" s="4">
        <v>4.91</v>
      </c>
      <c r="Y240" s="4">
        <f t="shared" si="1121"/>
        <v>40.262</v>
      </c>
      <c r="Z240" s="156">
        <v>15</v>
      </c>
      <c r="AA240" s="4">
        <v>4.91</v>
      </c>
      <c r="AB240" s="157">
        <f t="shared" si="1122"/>
        <v>73.650000000000006</v>
      </c>
      <c r="AC240" s="14">
        <v>7.3</v>
      </c>
      <c r="AD240" s="4">
        <v>41.3</v>
      </c>
      <c r="AE240" s="4" t="e">
        <f>#REF!*AC240</f>
        <v>#REF!</v>
      </c>
      <c r="AF240" s="6">
        <f t="shared" si="1123"/>
        <v>47.49499999999999</v>
      </c>
      <c r="AG240" s="7">
        <f t="shared" si="1124"/>
        <v>301.48999999999995</v>
      </c>
      <c r="AH240" s="5"/>
      <c r="AI240" s="4">
        <v>0</v>
      </c>
      <c r="AJ240" s="4"/>
      <c r="AK240" s="4">
        <f t="shared" si="1125"/>
        <v>0</v>
      </c>
      <c r="AL240" s="4">
        <v>0</v>
      </c>
      <c r="AM240" s="4">
        <v>0</v>
      </c>
      <c r="AN240" s="6">
        <f t="shared" si="1126"/>
        <v>0</v>
      </c>
      <c r="AO240" s="13"/>
      <c r="AP240" s="4">
        <v>193.33</v>
      </c>
      <c r="AQ240" s="4"/>
      <c r="AR240" s="6">
        <f t="shared" si="1127"/>
        <v>0</v>
      </c>
      <c r="AS240" s="7">
        <f t="shared" si="1128"/>
        <v>0</v>
      </c>
      <c r="AT240" s="156">
        <v>15</v>
      </c>
      <c r="AU240" s="4">
        <v>1.62</v>
      </c>
      <c r="AV240" s="4">
        <v>4.71</v>
      </c>
      <c r="AW240" s="4">
        <f t="shared" si="1129"/>
        <v>24.3</v>
      </c>
      <c r="AX240" s="6">
        <f t="shared" si="1130"/>
        <v>70.650000000000006</v>
      </c>
      <c r="AY240" s="165">
        <v>60.1</v>
      </c>
      <c r="AZ240" s="4">
        <v>1.1200000000000001</v>
      </c>
      <c r="BA240" s="4">
        <v>68.900000000000006</v>
      </c>
      <c r="BB240" s="4">
        <v>84.8</v>
      </c>
      <c r="BC240" s="4">
        <v>109.5</v>
      </c>
      <c r="BD240" s="4">
        <v>176.7</v>
      </c>
      <c r="BE240" s="4">
        <f t="shared" si="1171"/>
        <v>2.4034999999999997</v>
      </c>
      <c r="BF240" s="4">
        <f t="shared" si="1131"/>
        <v>67.312000000000012</v>
      </c>
      <c r="BG240" s="6">
        <f t="shared" si="1132"/>
        <v>2.64385</v>
      </c>
      <c r="BH240" s="7">
        <f t="shared" si="1133"/>
        <v>144.45034999999999</v>
      </c>
      <c r="BI240" s="27"/>
      <c r="BJ240" s="28"/>
      <c r="BK240" s="29"/>
      <c r="BL240" s="30"/>
      <c r="BM240" s="31"/>
      <c r="BN240" s="28"/>
      <c r="BO240" s="29"/>
      <c r="BP240" s="30"/>
      <c r="BQ240" s="31"/>
      <c r="BR240" s="28"/>
      <c r="BS240" s="29"/>
      <c r="BT240" s="30"/>
      <c r="BU240" s="31"/>
      <c r="BV240" s="28"/>
      <c r="BW240" s="29"/>
      <c r="BX240" s="30"/>
      <c r="BY240" s="31"/>
      <c r="BZ240" s="28"/>
      <c r="CA240" s="29"/>
      <c r="CB240" s="30"/>
      <c r="CD240" s="33">
        <f t="shared" si="1134"/>
        <v>0</v>
      </c>
      <c r="CE240" s="17">
        <f t="shared" si="1135"/>
        <v>0</v>
      </c>
      <c r="CF240" s="17">
        <f t="shared" si="1136"/>
        <v>0</v>
      </c>
      <c r="CG240" s="17">
        <f t="shared" si="1137"/>
        <v>0</v>
      </c>
      <c r="CH240" s="17">
        <f t="shared" si="1138"/>
        <v>0</v>
      </c>
      <c r="CJ240" s="17">
        <f t="shared" si="1139"/>
        <v>0</v>
      </c>
      <c r="CK240" s="17">
        <f t="shared" si="1140"/>
        <v>0</v>
      </c>
      <c r="CL240" s="17">
        <f t="shared" si="1141"/>
        <v>0</v>
      </c>
      <c r="CM240" s="17">
        <f t="shared" si="1142"/>
        <v>0</v>
      </c>
      <c r="CN240" s="17">
        <f t="shared" si="1143"/>
        <v>0</v>
      </c>
      <c r="CO240" s="17" t="e">
        <f>#REF!+AG240+AX240+AN240+BH240+#REF!+DP240</f>
        <v>#REF!</v>
      </c>
      <c r="CP240" s="17" t="e">
        <f>CO240*1.24</f>
        <v>#REF!</v>
      </c>
      <c r="CQ240" s="17">
        <f t="shared" si="1004"/>
        <v>590.24034999999992</v>
      </c>
      <c r="CR240" s="17">
        <f t="shared" si="1005"/>
        <v>611.39114999999993</v>
      </c>
      <c r="CS240" s="17">
        <f t="shared" si="1006"/>
        <v>649.60679999999991</v>
      </c>
      <c r="CT240" s="17">
        <f t="shared" si="1007"/>
        <v>708.97325000000001</v>
      </c>
      <c r="CU240" s="17">
        <f t="shared" si="1008"/>
        <v>870.48844999999994</v>
      </c>
      <c r="CV240" s="17">
        <f t="shared" si="1144"/>
        <v>1023.6944171999999</v>
      </c>
      <c r="CW240" s="17">
        <f t="shared" si="1010"/>
        <v>40.262</v>
      </c>
      <c r="CX240" s="17">
        <f t="shared" si="1145"/>
        <v>0</v>
      </c>
      <c r="CY240" s="33"/>
      <c r="CZ240" s="33"/>
      <c r="DA240" s="17"/>
      <c r="DB240" s="17"/>
      <c r="DC240" s="17"/>
      <c r="DD240" s="15">
        <f t="shared" si="1146"/>
        <v>101.91583986111111</v>
      </c>
      <c r="DE240" s="15">
        <f t="shared" si="1147"/>
        <v>98.988758815789467</v>
      </c>
      <c r="DF240" s="15">
        <f t="shared" si="1148"/>
        <v>96.354385874999991</v>
      </c>
      <c r="DG240" s="15">
        <f t="shared" si="1149"/>
        <v>93.970905595238094</v>
      </c>
      <c r="DH240" s="15">
        <f t="shared" si="1150"/>
        <v>76.636503560606059</v>
      </c>
      <c r="DI240" s="15"/>
      <c r="DJ240" s="15"/>
      <c r="DK240" s="15"/>
      <c r="DL240" s="15"/>
      <c r="DM240" s="15"/>
      <c r="DO240" s="17"/>
      <c r="DP240" s="17">
        <v>5.0999999999999996</v>
      </c>
      <c r="DQ240" s="32">
        <v>117.6</v>
      </c>
      <c r="DR240" s="32">
        <f t="shared" si="1151"/>
        <v>519.77078329166659</v>
      </c>
      <c r="DS240" s="32">
        <f t="shared" si="1152"/>
        <v>504.84266996052622</v>
      </c>
      <c r="DT240" s="32">
        <f t="shared" si="1153"/>
        <v>491.4073679624999</v>
      </c>
      <c r="DU240" s="32">
        <f t="shared" si="1154"/>
        <v>479.25161853571427</v>
      </c>
      <c r="DV240" s="32">
        <f t="shared" si="1155"/>
        <v>390.84616815909089</v>
      </c>
      <c r="DW240" s="32">
        <v>93</v>
      </c>
      <c r="DX240" s="32">
        <f t="shared" si="1156"/>
        <v>9478.1731070833339</v>
      </c>
      <c r="DY240" s="32">
        <f t="shared" si="1157"/>
        <v>9205.9545698684196</v>
      </c>
      <c r="DZ240" s="32">
        <f t="shared" si="1158"/>
        <v>8960.9578863749994</v>
      </c>
      <c r="EA240" s="32">
        <f t="shared" si="1159"/>
        <v>8739.294220357142</v>
      </c>
      <c r="EB240" s="32">
        <f t="shared" si="1160"/>
        <v>7127.1948311363631</v>
      </c>
      <c r="ED240" s="15">
        <f t="shared" si="1161"/>
        <v>1834.4851174999999</v>
      </c>
      <c r="EE240" s="15">
        <f t="shared" si="1162"/>
        <v>1880.7864175</v>
      </c>
      <c r="EF240" s="15">
        <f t="shared" si="1163"/>
        <v>1927.0877174999998</v>
      </c>
      <c r="EG240" s="15">
        <f t="shared" si="1164"/>
        <v>1973.3890174999999</v>
      </c>
      <c r="EH240" s="15">
        <f t="shared" si="1165"/>
        <v>2529.0046174999998</v>
      </c>
      <c r="EI240" s="34"/>
      <c r="EJ240" s="35">
        <f t="shared" si="1166"/>
        <v>7117.5087437500006</v>
      </c>
      <c r="EK240" s="35">
        <f t="shared" si="1167"/>
        <v>5671.876139285715</v>
      </c>
      <c r="EL240" s="35"/>
      <c r="EM240" s="35"/>
      <c r="EN240" s="15">
        <f t="shared" si="1034"/>
        <v>73.053130555555555</v>
      </c>
      <c r="EO240" s="15">
        <f t="shared" si="1044"/>
        <v>86.077181578947375</v>
      </c>
      <c r="EP240" s="15">
        <f t="shared" si="1045"/>
        <v>83.7864225</v>
      </c>
      <c r="EQ240" s="15">
        <f t="shared" si="1046"/>
        <v>76.532352083333336</v>
      </c>
      <c r="ER240" s="15">
        <f t="shared" si="1035"/>
        <v>60.98791547619048</v>
      </c>
      <c r="ES240" s="15"/>
      <c r="ET240" s="15">
        <f t="shared" si="1047"/>
        <v>1314.9563499999999</v>
      </c>
      <c r="EU240" s="15">
        <f t="shared" si="1048"/>
        <v>1635.4664500000001</v>
      </c>
      <c r="EV240" s="15">
        <f t="shared" si="1049"/>
        <v>1675.7284500000001</v>
      </c>
      <c r="EW240" s="15">
        <f t="shared" si="1168"/>
        <v>1836.7764500000001</v>
      </c>
      <c r="EX240" s="15">
        <f t="shared" si="1169"/>
        <v>2561.4924500000002</v>
      </c>
      <c r="EY240" s="17">
        <f t="shared" si="1038"/>
        <v>1314.9563499999999</v>
      </c>
      <c r="EZ240" s="17">
        <f t="shared" si="1039"/>
        <v>1376.36915</v>
      </c>
      <c r="FA240" s="17">
        <f t="shared" si="1040"/>
        <v>1454.8467999999998</v>
      </c>
      <c r="FB240" s="17">
        <f t="shared" si="1041"/>
        <v>1675.26125</v>
      </c>
      <c r="FC240" s="17">
        <f t="shared" si="1042"/>
        <v>2561.4924499999997</v>
      </c>
      <c r="FE240" s="17"/>
      <c r="FF240" s="17"/>
      <c r="FG240" s="17"/>
      <c r="FH240" s="17"/>
      <c r="FI240" s="17"/>
    </row>
    <row r="241" spans="1:165" ht="13.5" thickBot="1">
      <c r="A241" s="22">
        <v>11</v>
      </c>
      <c r="B241" s="18" t="s">
        <v>235</v>
      </c>
      <c r="C241" s="23">
        <v>18</v>
      </c>
      <c r="D241" s="24">
        <v>19</v>
      </c>
      <c r="E241" s="24">
        <v>20</v>
      </c>
      <c r="F241" s="24">
        <v>21</v>
      </c>
      <c r="G241" s="25">
        <v>33</v>
      </c>
      <c r="H241" s="26"/>
      <c r="I241" s="26">
        <f t="shared" si="970"/>
        <v>0</v>
      </c>
      <c r="J241" s="4">
        <f t="shared" si="1111"/>
        <v>0</v>
      </c>
      <c r="K241" s="4">
        <f t="shared" si="1112"/>
        <v>0</v>
      </c>
      <c r="L241" s="4">
        <f t="shared" si="1113"/>
        <v>0</v>
      </c>
      <c r="M241" s="4">
        <f t="shared" si="1114"/>
        <v>0</v>
      </c>
      <c r="N241" s="6">
        <f t="shared" si="1115"/>
        <v>0</v>
      </c>
      <c r="O241" s="14">
        <v>0</v>
      </c>
      <c r="P241" s="4">
        <f t="shared" si="1170"/>
        <v>0</v>
      </c>
      <c r="Q241" s="4">
        <f t="shared" si="976"/>
        <v>0</v>
      </c>
      <c r="R241" s="4">
        <f t="shared" si="1116"/>
        <v>0</v>
      </c>
      <c r="S241" s="4">
        <f t="shared" si="1117"/>
        <v>0</v>
      </c>
      <c r="T241" s="4">
        <f t="shared" si="1118"/>
        <v>0</v>
      </c>
      <c r="U241" s="4">
        <f t="shared" si="1119"/>
        <v>0</v>
      </c>
      <c r="V241" s="7">
        <f t="shared" si="1120"/>
        <v>0</v>
      </c>
      <c r="W241" s="156">
        <v>8.1999999999999993</v>
      </c>
      <c r="X241" s="4">
        <v>4.91</v>
      </c>
      <c r="Y241" s="4">
        <f t="shared" si="1121"/>
        <v>40.262</v>
      </c>
      <c r="Z241" s="156">
        <v>15</v>
      </c>
      <c r="AA241" s="4">
        <v>4.91</v>
      </c>
      <c r="AB241" s="157">
        <f t="shared" si="1122"/>
        <v>73.650000000000006</v>
      </c>
      <c r="AC241" s="14">
        <v>7.3</v>
      </c>
      <c r="AD241" s="4">
        <v>31.97</v>
      </c>
      <c r="AE241" s="4" t="e">
        <f>#REF!*AC241</f>
        <v>#REF!</v>
      </c>
      <c r="AF241" s="6">
        <f t="shared" si="1123"/>
        <v>36.765499999999996</v>
      </c>
      <c r="AG241" s="7">
        <f t="shared" si="1124"/>
        <v>233.38099999999997</v>
      </c>
      <c r="AH241" s="5"/>
      <c r="AI241" s="4">
        <v>0</v>
      </c>
      <c r="AJ241" s="4"/>
      <c r="AK241" s="4">
        <f t="shared" si="1125"/>
        <v>0</v>
      </c>
      <c r="AL241" s="52">
        <v>0.33300000000000002</v>
      </c>
      <c r="AM241" s="4">
        <v>71.81</v>
      </c>
      <c r="AN241" s="6">
        <f t="shared" si="1126"/>
        <v>0</v>
      </c>
      <c r="AO241" s="13">
        <v>0.23330000000000001</v>
      </c>
      <c r="AP241" s="4">
        <v>193.33</v>
      </c>
      <c r="AQ241" s="4">
        <v>268.7</v>
      </c>
      <c r="AR241" s="6">
        <f t="shared" si="1127"/>
        <v>295.57</v>
      </c>
      <c r="AS241" s="7">
        <f t="shared" si="1128"/>
        <v>62.687710000000003</v>
      </c>
      <c r="AT241" s="156">
        <v>15</v>
      </c>
      <c r="AU241" s="4">
        <v>1.62</v>
      </c>
      <c r="AV241" s="4">
        <v>4.71</v>
      </c>
      <c r="AW241" s="4">
        <f t="shared" si="1129"/>
        <v>24.3</v>
      </c>
      <c r="AX241" s="6">
        <f t="shared" si="1130"/>
        <v>70.650000000000006</v>
      </c>
      <c r="AY241" s="165">
        <v>65</v>
      </c>
      <c r="AZ241" s="4">
        <v>1.1200000000000001</v>
      </c>
      <c r="BA241" s="4">
        <v>74.599999999999994</v>
      </c>
      <c r="BB241" s="4">
        <v>84.8</v>
      </c>
      <c r="BC241" s="4">
        <v>96.8</v>
      </c>
      <c r="BD241" s="4">
        <v>121</v>
      </c>
      <c r="BE241" s="4">
        <f t="shared" si="1171"/>
        <v>2.4034999999999997</v>
      </c>
      <c r="BF241" s="4">
        <f t="shared" si="1131"/>
        <v>72.800000000000011</v>
      </c>
      <c r="BG241" s="6">
        <f t="shared" si="1132"/>
        <v>2.64385</v>
      </c>
      <c r="BH241" s="7">
        <f t="shared" si="1133"/>
        <v>156.22749999999999</v>
      </c>
      <c r="BI241" s="27"/>
      <c r="BJ241" s="28"/>
      <c r="BK241" s="29"/>
      <c r="BL241" s="30"/>
      <c r="BM241" s="31"/>
      <c r="BN241" s="28"/>
      <c r="BO241" s="29"/>
      <c r="BP241" s="30"/>
      <c r="BQ241" s="31"/>
      <c r="BR241" s="28"/>
      <c r="BS241" s="29"/>
      <c r="BT241" s="30"/>
      <c r="BU241" s="31"/>
      <c r="BV241" s="28"/>
      <c r="BW241" s="29"/>
      <c r="BX241" s="30"/>
      <c r="BY241" s="31"/>
      <c r="BZ241" s="28"/>
      <c r="CA241" s="29"/>
      <c r="CB241" s="30"/>
      <c r="CD241" s="33">
        <f t="shared" si="1134"/>
        <v>313.43855000000002</v>
      </c>
      <c r="CE241" s="17">
        <f t="shared" si="1135"/>
        <v>250.75084000000001</v>
      </c>
      <c r="CF241" s="17">
        <f t="shared" si="1136"/>
        <v>188.06313</v>
      </c>
      <c r="CG241" s="17">
        <f t="shared" si="1137"/>
        <v>125.37542000000001</v>
      </c>
      <c r="CH241" s="17">
        <f t="shared" si="1138"/>
        <v>62.687710000000003</v>
      </c>
      <c r="CJ241" s="17">
        <f t="shared" si="1139"/>
        <v>3.4826505555555558</v>
      </c>
      <c r="CK241" s="17">
        <f t="shared" si="1140"/>
        <v>3.2993531578947368</v>
      </c>
      <c r="CL241" s="17">
        <f t="shared" si="1141"/>
        <v>3.1343855</v>
      </c>
      <c r="CM241" s="17">
        <f t="shared" si="1142"/>
        <v>2.985129047619048</v>
      </c>
      <c r="CN241" s="17">
        <f t="shared" si="1143"/>
        <v>1.8996275757575758</v>
      </c>
      <c r="CO241" s="17" t="e">
        <f>#REF!+AG241+AX241+AN241+BH241+#REF!+DP241</f>
        <v>#REF!</v>
      </c>
      <c r="CP241" s="17" t="e">
        <f>CO241*1.246</f>
        <v>#REF!</v>
      </c>
      <c r="CQ241" s="17">
        <f t="shared" si="1004"/>
        <v>596.59620999999993</v>
      </c>
      <c r="CR241" s="17">
        <f t="shared" si="1005"/>
        <v>619.66980999999987</v>
      </c>
      <c r="CS241" s="17">
        <f t="shared" si="1006"/>
        <v>644.18550999999991</v>
      </c>
      <c r="CT241" s="17">
        <f t="shared" si="1007"/>
        <v>673.02750999999989</v>
      </c>
      <c r="CU241" s="17">
        <f t="shared" si="1008"/>
        <v>731.19220999999993</v>
      </c>
      <c r="CV241" s="17">
        <f t="shared" si="1144"/>
        <v>884.74257409999996</v>
      </c>
      <c r="CW241" s="17">
        <f t="shared" si="1010"/>
        <v>40.262</v>
      </c>
      <c r="CX241" s="17">
        <f t="shared" si="1145"/>
        <v>0</v>
      </c>
      <c r="CY241" s="33"/>
      <c r="CZ241" s="33"/>
      <c r="DA241" s="17"/>
      <c r="DB241" s="17"/>
      <c r="DC241" s="17"/>
      <c r="DD241" s="15">
        <f t="shared" si="1146"/>
        <v>93.016357861111089</v>
      </c>
      <c r="DE241" s="15">
        <f t="shared" si="1147"/>
        <v>90.557670605263141</v>
      </c>
      <c r="DF241" s="15">
        <f t="shared" si="1148"/>
        <v>88.344852074999977</v>
      </c>
      <c r="DG241" s="15">
        <f t="shared" si="1149"/>
        <v>86.342778166666648</v>
      </c>
      <c r="DH241" s="15">
        <f t="shared" si="1150"/>
        <v>71.782240651515153</v>
      </c>
      <c r="DI241" s="15"/>
      <c r="DJ241" s="15"/>
      <c r="DK241" s="15"/>
      <c r="DL241" s="15"/>
      <c r="DM241" s="15"/>
      <c r="DO241" s="17"/>
      <c r="DP241" s="17">
        <v>2</v>
      </c>
      <c r="DQ241" s="32">
        <v>121</v>
      </c>
      <c r="DR241" s="32">
        <f t="shared" si="1151"/>
        <v>186.03271572222218</v>
      </c>
      <c r="DS241" s="32">
        <f t="shared" si="1152"/>
        <v>181.11534121052628</v>
      </c>
      <c r="DT241" s="32">
        <f t="shared" si="1153"/>
        <v>176.68970414999995</v>
      </c>
      <c r="DU241" s="32">
        <f t="shared" si="1154"/>
        <v>172.6855563333333</v>
      </c>
      <c r="DV241" s="32">
        <f t="shared" si="1155"/>
        <v>143.56448130303031</v>
      </c>
      <c r="DW241" s="32">
        <v>26</v>
      </c>
      <c r="DX241" s="32">
        <f t="shared" si="1156"/>
        <v>2418.4253043888884</v>
      </c>
      <c r="DY241" s="32">
        <f t="shared" si="1157"/>
        <v>2354.4994357368419</v>
      </c>
      <c r="DZ241" s="32">
        <f t="shared" si="1158"/>
        <v>2296.9661539499994</v>
      </c>
      <c r="EA241" s="32">
        <f t="shared" si="1159"/>
        <v>2244.9122323333327</v>
      </c>
      <c r="EB241" s="32">
        <f t="shared" si="1160"/>
        <v>1866.3382569393939</v>
      </c>
      <c r="ED241" s="15">
        <f t="shared" si="1161"/>
        <v>1674.2944414999997</v>
      </c>
      <c r="EE241" s="15">
        <f t="shared" si="1162"/>
        <v>1720.5957414999996</v>
      </c>
      <c r="EF241" s="15">
        <f t="shared" si="1163"/>
        <v>1766.8970414999994</v>
      </c>
      <c r="EG241" s="15">
        <f t="shared" si="1164"/>
        <v>1813.1983414999995</v>
      </c>
      <c r="EH241" s="15">
        <f t="shared" si="1165"/>
        <v>2368.8139415000001</v>
      </c>
      <c r="EI241" s="34"/>
      <c r="EJ241" s="35">
        <f t="shared" si="1166"/>
        <v>1838.9368941666667</v>
      </c>
      <c r="EK241" s="35">
        <f t="shared" si="1167"/>
        <v>1499.4547966666667</v>
      </c>
      <c r="EL241" s="35"/>
      <c r="EM241" s="35"/>
      <c r="EN241" s="15">
        <f t="shared" si="1034"/>
        <v>73.406233888888892</v>
      </c>
      <c r="EO241" s="15">
        <f t="shared" si="1044"/>
        <v>78.745800526315776</v>
      </c>
      <c r="EP241" s="15">
        <f t="shared" si="1045"/>
        <v>76.821610499999991</v>
      </c>
      <c r="EQ241" s="15">
        <f t="shared" si="1046"/>
        <v>70.728342083333331</v>
      </c>
      <c r="ER241" s="15">
        <f t="shared" si="1035"/>
        <v>57.671338333333331</v>
      </c>
      <c r="ES241" s="15"/>
      <c r="ET241" s="15">
        <f t="shared" si="1047"/>
        <v>1321.3122100000001</v>
      </c>
      <c r="EU241" s="15">
        <f t="shared" si="1048"/>
        <v>1496.1702099999998</v>
      </c>
      <c r="EV241" s="15">
        <f t="shared" si="1049"/>
        <v>1536.4322099999999</v>
      </c>
      <c r="EW241" s="15">
        <f t="shared" si="1168"/>
        <v>1697.4802099999999</v>
      </c>
      <c r="EX241" s="15">
        <f t="shared" si="1169"/>
        <v>2422.1962100000001</v>
      </c>
      <c r="EY241" s="17">
        <f t="shared" si="1038"/>
        <v>1321.3122100000001</v>
      </c>
      <c r="EZ241" s="17">
        <f t="shared" si="1039"/>
        <v>1384.6478099999999</v>
      </c>
      <c r="FA241" s="17">
        <f t="shared" si="1040"/>
        <v>1449.42551</v>
      </c>
      <c r="FB241" s="17">
        <f t="shared" si="1041"/>
        <v>1639.3155099999999</v>
      </c>
      <c r="FC241" s="17">
        <f t="shared" si="1042"/>
        <v>2422.1962100000001</v>
      </c>
      <c r="FE241" s="17"/>
      <c r="FF241" s="17"/>
      <c r="FG241" s="17"/>
      <c r="FH241" s="17"/>
      <c r="FI241" s="17"/>
    </row>
    <row r="242" spans="1:165" ht="13.5" thickBot="1">
      <c r="A242" s="22">
        <v>12</v>
      </c>
      <c r="B242" s="21" t="s">
        <v>236</v>
      </c>
      <c r="C242" s="37">
        <v>18</v>
      </c>
      <c r="D242" s="38">
        <v>19</v>
      </c>
      <c r="E242" s="38">
        <v>20</v>
      </c>
      <c r="F242" s="38">
        <v>21</v>
      </c>
      <c r="G242" s="39">
        <v>33</v>
      </c>
      <c r="H242" s="26"/>
      <c r="I242" s="26">
        <f t="shared" si="970"/>
        <v>0</v>
      </c>
      <c r="J242" s="10">
        <f t="shared" si="1111"/>
        <v>0</v>
      </c>
      <c r="K242" s="10">
        <f t="shared" si="1112"/>
        <v>0</v>
      </c>
      <c r="L242" s="10">
        <f t="shared" si="1113"/>
        <v>0</v>
      </c>
      <c r="M242" s="10">
        <f t="shared" si="1114"/>
        <v>0</v>
      </c>
      <c r="N242" s="40">
        <f t="shared" si="1115"/>
        <v>0</v>
      </c>
      <c r="O242" s="213">
        <v>0</v>
      </c>
      <c r="P242" s="4">
        <f t="shared" si="1170"/>
        <v>0</v>
      </c>
      <c r="Q242" s="4">
        <f t="shared" si="976"/>
        <v>0</v>
      </c>
      <c r="R242" s="10">
        <f t="shared" si="1116"/>
        <v>0</v>
      </c>
      <c r="S242" s="10">
        <f t="shared" si="1117"/>
        <v>0</v>
      </c>
      <c r="T242" s="10">
        <f t="shared" si="1118"/>
        <v>0</v>
      </c>
      <c r="U242" s="10">
        <f t="shared" si="1119"/>
        <v>0</v>
      </c>
      <c r="V242" s="42">
        <f t="shared" si="1120"/>
        <v>0</v>
      </c>
      <c r="W242" s="156">
        <v>8.1999999999999993</v>
      </c>
      <c r="X242" s="4">
        <v>4.91</v>
      </c>
      <c r="Y242" s="4">
        <f t="shared" si="1121"/>
        <v>40.262</v>
      </c>
      <c r="Z242" s="156">
        <v>15</v>
      </c>
      <c r="AA242" s="4">
        <v>4.91</v>
      </c>
      <c r="AB242" s="157">
        <f t="shared" si="1122"/>
        <v>73.650000000000006</v>
      </c>
      <c r="AC242" s="213">
        <v>7.3</v>
      </c>
      <c r="AD242" s="4">
        <v>44.08</v>
      </c>
      <c r="AE242" s="10" t="e">
        <f>#REF!*AC242</f>
        <v>#REF!</v>
      </c>
      <c r="AF242" s="6">
        <f t="shared" si="1123"/>
        <v>50.691999999999993</v>
      </c>
      <c r="AG242" s="7">
        <f t="shared" si="1124"/>
        <v>321.78399999999999</v>
      </c>
      <c r="AH242" s="214"/>
      <c r="AI242" s="10">
        <v>0</v>
      </c>
      <c r="AJ242" s="10"/>
      <c r="AK242" s="10">
        <f t="shared" si="1125"/>
        <v>0</v>
      </c>
      <c r="AL242" s="215">
        <v>0.33300000000000002</v>
      </c>
      <c r="AM242" s="10">
        <v>199.2</v>
      </c>
      <c r="AN242" s="6">
        <f t="shared" si="1126"/>
        <v>0</v>
      </c>
      <c r="AO242" s="13">
        <v>0.20599999999999999</v>
      </c>
      <c r="AP242" s="4">
        <v>193.33</v>
      </c>
      <c r="AQ242" s="4">
        <v>345.15</v>
      </c>
      <c r="AR242" s="6">
        <f t="shared" si="1127"/>
        <v>379.66500000000002</v>
      </c>
      <c r="AS242" s="7">
        <f t="shared" si="1128"/>
        <v>71.100899999999996</v>
      </c>
      <c r="AT242" s="156">
        <v>15</v>
      </c>
      <c r="AU242" s="10">
        <v>1.62</v>
      </c>
      <c r="AV242" s="4">
        <v>4.71</v>
      </c>
      <c r="AW242" s="10">
        <f t="shared" si="1129"/>
        <v>24.3</v>
      </c>
      <c r="AX242" s="6">
        <f t="shared" si="1130"/>
        <v>70.650000000000006</v>
      </c>
      <c r="AY242" s="165">
        <v>65</v>
      </c>
      <c r="AZ242" s="10">
        <v>1.1200000000000001</v>
      </c>
      <c r="BA242" s="4">
        <v>74.599999999999994</v>
      </c>
      <c r="BB242" s="4">
        <v>91.8</v>
      </c>
      <c r="BC242" s="4">
        <v>109.5</v>
      </c>
      <c r="BD242" s="10">
        <v>156.1</v>
      </c>
      <c r="BE242" s="4">
        <f t="shared" si="1171"/>
        <v>2.4034999999999997</v>
      </c>
      <c r="BF242" s="10">
        <f t="shared" si="1131"/>
        <v>72.800000000000011</v>
      </c>
      <c r="BG242" s="6">
        <f t="shared" si="1132"/>
        <v>2.64385</v>
      </c>
      <c r="BH242" s="7">
        <f t="shared" si="1133"/>
        <v>156.22749999999999</v>
      </c>
      <c r="BI242" s="43"/>
      <c r="BJ242" s="44"/>
      <c r="BK242" s="45"/>
      <c r="BL242" s="46"/>
      <c r="BM242" s="47"/>
      <c r="BN242" s="44"/>
      <c r="BO242" s="45"/>
      <c r="BP242" s="46"/>
      <c r="BQ242" s="47"/>
      <c r="BR242" s="44"/>
      <c r="BS242" s="45"/>
      <c r="BT242" s="46"/>
      <c r="BU242" s="47"/>
      <c r="BV242" s="44"/>
      <c r="BW242" s="45"/>
      <c r="BX242" s="46"/>
      <c r="BY242" s="47"/>
      <c r="BZ242" s="44"/>
      <c r="CA242" s="45"/>
      <c r="CB242" s="46"/>
      <c r="CD242" s="33">
        <f t="shared" si="1134"/>
        <v>355.50450000000001</v>
      </c>
      <c r="CE242" s="17">
        <f t="shared" si="1135"/>
        <v>284.40359999999998</v>
      </c>
      <c r="CF242" s="17">
        <f t="shared" si="1136"/>
        <v>213.30269999999999</v>
      </c>
      <c r="CG242" s="17">
        <f t="shared" si="1137"/>
        <v>142.20179999999999</v>
      </c>
      <c r="CH242" s="17">
        <f t="shared" si="1138"/>
        <v>71.100899999999996</v>
      </c>
      <c r="CJ242" s="17">
        <f t="shared" si="1139"/>
        <v>3.9500499999999996</v>
      </c>
      <c r="CK242" s="17">
        <f t="shared" si="1140"/>
        <v>3.7421526315789473</v>
      </c>
      <c r="CL242" s="17">
        <f t="shared" si="1141"/>
        <v>3.5550449999999998</v>
      </c>
      <c r="CM242" s="17">
        <f t="shared" si="1142"/>
        <v>3.3857571428571425</v>
      </c>
      <c r="CN242" s="17">
        <f t="shared" si="1143"/>
        <v>2.1545727272727273</v>
      </c>
      <c r="CO242" s="17" t="e">
        <f>#REF!+AG242+AX242+AN242+BH242+#REF!+DP242</f>
        <v>#REF!</v>
      </c>
      <c r="CP242" s="17" t="e">
        <f>CO242*1.224</f>
        <v>#REF!</v>
      </c>
      <c r="CQ242" s="17">
        <f t="shared" si="1004"/>
        <v>693.41239999999993</v>
      </c>
      <c r="CR242" s="17">
        <f t="shared" si="1005"/>
        <v>716.48599999999988</v>
      </c>
      <c r="CS242" s="17">
        <f t="shared" si="1006"/>
        <v>757.82619999999997</v>
      </c>
      <c r="CT242" s="17">
        <f t="shared" si="1007"/>
        <v>800.36815000000001</v>
      </c>
      <c r="CU242" s="17">
        <f t="shared" si="1008"/>
        <v>912.37124999999992</v>
      </c>
      <c r="CV242" s="17">
        <f t="shared" si="1144"/>
        <v>1019.1186862499999</v>
      </c>
      <c r="CW242" s="17">
        <f t="shared" si="1010"/>
        <v>40.262</v>
      </c>
      <c r="CX242" s="17">
        <f t="shared" si="1145"/>
        <v>0</v>
      </c>
      <c r="CY242" s="33"/>
      <c r="CZ242" s="33"/>
      <c r="DA242" s="17"/>
      <c r="DB242" s="17"/>
      <c r="DC242" s="17"/>
      <c r="DD242" s="15">
        <f t="shared" si="1146"/>
        <v>104.59168541666665</v>
      </c>
      <c r="DE242" s="15">
        <f t="shared" si="1147"/>
        <v>101.52377039473683</v>
      </c>
      <c r="DF242" s="15">
        <f t="shared" si="1148"/>
        <v>98.762646874999987</v>
      </c>
      <c r="DG242" s="15">
        <f t="shared" si="1149"/>
        <v>96.264487499999987</v>
      </c>
      <c r="DH242" s="15">
        <f t="shared" si="1150"/>
        <v>78.096055681818171</v>
      </c>
      <c r="DI242" s="15"/>
      <c r="DJ242" s="15"/>
      <c r="DK242" s="15"/>
      <c r="DL242" s="15"/>
      <c r="DM242" s="15"/>
      <c r="DO242" s="17"/>
      <c r="DP242" s="17">
        <v>5</v>
      </c>
      <c r="DQ242" s="32">
        <v>111.7</v>
      </c>
      <c r="DR242" s="32">
        <f t="shared" si="1151"/>
        <v>522.95842708333328</v>
      </c>
      <c r="DS242" s="32">
        <f t="shared" si="1152"/>
        <v>507.61885197368417</v>
      </c>
      <c r="DT242" s="32">
        <f t="shared" si="1153"/>
        <v>493.81323437499992</v>
      </c>
      <c r="DU242" s="32">
        <f t="shared" si="1154"/>
        <v>481.32243749999992</v>
      </c>
      <c r="DV242" s="32">
        <f t="shared" si="1155"/>
        <v>390.48027840909083</v>
      </c>
      <c r="DW242" s="32">
        <v>80</v>
      </c>
      <c r="DX242" s="32">
        <f t="shared" si="1156"/>
        <v>8367.3348333333324</v>
      </c>
      <c r="DY242" s="32">
        <f t="shared" si="1157"/>
        <v>8121.9016315789468</v>
      </c>
      <c r="DZ242" s="32">
        <f t="shared" si="1158"/>
        <v>7901.0117499999988</v>
      </c>
      <c r="EA242" s="32">
        <f t="shared" si="1159"/>
        <v>7701.1589999999987</v>
      </c>
      <c r="EB242" s="32">
        <f t="shared" si="1160"/>
        <v>6247.6844545454533</v>
      </c>
      <c r="ED242" s="15">
        <f t="shared" si="1161"/>
        <v>1882.6503374999998</v>
      </c>
      <c r="EE242" s="15">
        <f t="shared" si="1162"/>
        <v>1928.9516374999998</v>
      </c>
      <c r="EF242" s="15">
        <f t="shared" si="1163"/>
        <v>1975.2529374999997</v>
      </c>
      <c r="EG242" s="15">
        <f t="shared" si="1164"/>
        <v>2021.5542374999998</v>
      </c>
      <c r="EH242" s="15">
        <f t="shared" si="1165"/>
        <v>2577.1698374999996</v>
      </c>
      <c r="EI242" s="34"/>
      <c r="EJ242" s="35">
        <f t="shared" si="1166"/>
        <v>6262.1975000000002</v>
      </c>
      <c r="EK242" s="35">
        <f t="shared" si="1167"/>
        <v>4958.8099999999995</v>
      </c>
      <c r="EL242" s="35"/>
      <c r="EM242" s="35"/>
      <c r="EN242" s="15">
        <f t="shared" si="1034"/>
        <v>78.784911111111114</v>
      </c>
      <c r="EO242" s="15">
        <f t="shared" si="1044"/>
        <v>88.281539473684205</v>
      </c>
      <c r="EP242" s="15">
        <f t="shared" si="1045"/>
        <v>85.880562499999996</v>
      </c>
      <c r="EQ242" s="15">
        <f t="shared" si="1046"/>
        <v>78.277468749999997</v>
      </c>
      <c r="ER242" s="15">
        <f t="shared" si="1035"/>
        <v>61.985124999999996</v>
      </c>
      <c r="ES242" s="15"/>
      <c r="ET242" s="15">
        <f t="shared" si="1047"/>
        <v>1418.1284000000001</v>
      </c>
      <c r="EU242" s="15">
        <f t="shared" si="1048"/>
        <v>1677.34925</v>
      </c>
      <c r="EV242" s="15">
        <f t="shared" si="1049"/>
        <v>1717.6112499999999</v>
      </c>
      <c r="EW242" s="15">
        <f t="shared" si="1168"/>
        <v>1878.6592499999999</v>
      </c>
      <c r="EX242" s="15">
        <f t="shared" si="1169"/>
        <v>2603.3752500000001</v>
      </c>
      <c r="EY242" s="17">
        <f t="shared" si="1038"/>
        <v>1418.1284000000001</v>
      </c>
      <c r="EZ242" s="17">
        <f t="shared" si="1039"/>
        <v>1481.4639999999999</v>
      </c>
      <c r="FA242" s="17">
        <f t="shared" si="1040"/>
        <v>1563.0662</v>
      </c>
      <c r="FB242" s="17">
        <f t="shared" si="1041"/>
        <v>1766.65615</v>
      </c>
      <c r="FC242" s="17">
        <f t="shared" si="1042"/>
        <v>2603.3752500000001</v>
      </c>
      <c r="FE242" s="17"/>
      <c r="FF242" s="17"/>
      <c r="FG242" s="17"/>
      <c r="FH242" s="17"/>
      <c r="FI242" s="17"/>
    </row>
    <row r="243" spans="1:165" ht="13.5" thickBot="1">
      <c r="A243" s="206">
        <v>19</v>
      </c>
      <c r="B243" s="207" t="s">
        <v>237</v>
      </c>
      <c r="C243" s="138"/>
      <c r="D243" s="139"/>
      <c r="E243" s="139"/>
      <c r="F243" s="139"/>
      <c r="G243" s="140"/>
      <c r="H243" s="26"/>
      <c r="I243" s="26">
        <f t="shared" si="970"/>
        <v>0</v>
      </c>
      <c r="J243" s="11"/>
      <c r="K243" s="11"/>
      <c r="L243" s="11"/>
      <c r="M243" s="11"/>
      <c r="N243" s="143"/>
      <c r="O243" s="216"/>
      <c r="P243" s="4">
        <f t="shared" si="1170"/>
        <v>0</v>
      </c>
      <c r="Q243" s="4">
        <f t="shared" si="976"/>
        <v>0</v>
      </c>
      <c r="R243" s="11"/>
      <c r="S243" s="11"/>
      <c r="T243" s="11"/>
      <c r="U243" s="11"/>
      <c r="V243" s="16"/>
      <c r="W243" s="156"/>
      <c r="X243" s="4"/>
      <c r="Y243" s="4"/>
      <c r="Z243" s="156"/>
      <c r="AA243" s="4"/>
      <c r="AB243" s="157"/>
      <c r="AC243" s="216"/>
      <c r="AD243" s="11"/>
      <c r="AE243" s="11"/>
      <c r="AF243" s="6"/>
      <c r="AG243" s="7"/>
      <c r="AH243" s="217"/>
      <c r="AI243" s="11"/>
      <c r="AJ243" s="11"/>
      <c r="AK243" s="11"/>
      <c r="AL243" s="11"/>
      <c r="AM243" s="11"/>
      <c r="AN243" s="6"/>
      <c r="AO243" s="216"/>
      <c r="AP243" s="11"/>
      <c r="AQ243" s="4"/>
      <c r="AR243" s="6"/>
      <c r="AS243" s="7"/>
      <c r="AT243" s="156"/>
      <c r="AU243" s="11"/>
      <c r="AV243" s="4"/>
      <c r="AW243" s="11"/>
      <c r="AX243" s="6"/>
      <c r="AY243" s="165"/>
      <c r="AZ243" s="11"/>
      <c r="BA243" s="9"/>
      <c r="BB243" s="9"/>
      <c r="BC243" s="9"/>
      <c r="BD243" s="9"/>
      <c r="BE243" s="4"/>
      <c r="BF243" s="11"/>
      <c r="BG243" s="6"/>
      <c r="BH243" s="7"/>
      <c r="BI243" s="190"/>
      <c r="BJ243" s="191"/>
      <c r="BK243" s="192"/>
      <c r="BL243" s="193"/>
      <c r="BM243" s="194"/>
      <c r="BN243" s="191"/>
      <c r="BO243" s="192"/>
      <c r="BP243" s="193"/>
      <c r="BQ243" s="194"/>
      <c r="BR243" s="191"/>
      <c r="BS243" s="192"/>
      <c r="BT243" s="193"/>
      <c r="BU243" s="194"/>
      <c r="BV243" s="191"/>
      <c r="BW243" s="192"/>
      <c r="BX243" s="193"/>
      <c r="BY243" s="194"/>
      <c r="BZ243" s="191"/>
      <c r="CA243" s="192"/>
      <c r="CB243" s="193"/>
      <c r="CD243" s="33"/>
      <c r="CE243" s="17"/>
      <c r="CF243" s="17"/>
      <c r="CG243" s="17"/>
      <c r="CH243" s="17"/>
      <c r="CJ243" s="17"/>
      <c r="CK243" s="17"/>
      <c r="CL243" s="17"/>
      <c r="CM243" s="17"/>
      <c r="CN243" s="17"/>
      <c r="CO243" s="17"/>
      <c r="CP243" s="17"/>
      <c r="CQ243" s="17">
        <f t="shared" si="1004"/>
        <v>0</v>
      </c>
      <c r="CR243" s="17">
        <f t="shared" si="1005"/>
        <v>0</v>
      </c>
      <c r="CS243" s="17">
        <f t="shared" si="1006"/>
        <v>0</v>
      </c>
      <c r="CT243" s="17">
        <f t="shared" si="1007"/>
        <v>0</v>
      </c>
      <c r="CU243" s="17">
        <f t="shared" si="1008"/>
        <v>0</v>
      </c>
      <c r="CV243" s="17"/>
      <c r="CW243" s="17">
        <f t="shared" si="1010"/>
        <v>0</v>
      </c>
      <c r="CX243" s="17"/>
      <c r="CY243" s="33"/>
      <c r="CZ243" s="33"/>
      <c r="DA243" s="17"/>
      <c r="DB243" s="17"/>
      <c r="DC243" s="17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O243" s="17"/>
      <c r="DP243" s="17"/>
      <c r="ED243" s="15"/>
      <c r="EE243" s="15"/>
      <c r="EF243" s="15"/>
      <c r="EG243" s="15"/>
      <c r="EH243" s="15"/>
      <c r="EI243" s="34"/>
      <c r="EJ243" s="35"/>
      <c r="EK243" s="35"/>
      <c r="EL243" s="35"/>
      <c r="EM243" s="35"/>
      <c r="EN243" s="15">
        <f t="shared" si="1034"/>
        <v>0</v>
      </c>
      <c r="EO243" s="15">
        <f t="shared" si="1044"/>
        <v>0</v>
      </c>
      <c r="EP243" s="15">
        <f t="shared" si="1045"/>
        <v>0</v>
      </c>
      <c r="EQ243" s="15">
        <f t="shared" si="1046"/>
        <v>0</v>
      </c>
      <c r="ER243" s="15">
        <f t="shared" si="1035"/>
        <v>0</v>
      </c>
      <c r="ES243" s="15"/>
      <c r="ET243" s="15">
        <f t="shared" si="1047"/>
        <v>0</v>
      </c>
      <c r="EU243" s="15">
        <f t="shared" si="1048"/>
        <v>0</v>
      </c>
      <c r="EV243" s="15">
        <f t="shared" si="1049"/>
        <v>0</v>
      </c>
      <c r="EW243" s="15"/>
      <c r="EX243" s="15"/>
      <c r="EY243" s="17">
        <f t="shared" si="1038"/>
        <v>0</v>
      </c>
      <c r="EZ243" s="17">
        <f t="shared" si="1039"/>
        <v>0</v>
      </c>
      <c r="FA243" s="17">
        <f t="shared" si="1040"/>
        <v>0</v>
      </c>
      <c r="FB243" s="17">
        <f t="shared" si="1041"/>
        <v>0</v>
      </c>
      <c r="FC243" s="17">
        <f t="shared" si="1042"/>
        <v>0</v>
      </c>
      <c r="FE243" s="17"/>
      <c r="FF243" s="17"/>
      <c r="FG243" s="17"/>
      <c r="FH243" s="17"/>
      <c r="FI243" s="17"/>
    </row>
    <row r="244" spans="1:165" ht="13.5" thickBot="1">
      <c r="A244" s="22">
        <v>1</v>
      </c>
      <c r="B244" s="18" t="s">
        <v>238</v>
      </c>
      <c r="C244" s="23">
        <v>18</v>
      </c>
      <c r="D244" s="24">
        <v>19</v>
      </c>
      <c r="E244" s="24">
        <v>20</v>
      </c>
      <c r="F244" s="24">
        <v>21</v>
      </c>
      <c r="G244" s="25">
        <v>33</v>
      </c>
      <c r="H244" s="26"/>
      <c r="I244" s="26">
        <f t="shared" si="970"/>
        <v>0</v>
      </c>
      <c r="J244" s="4">
        <f t="shared" ref="J244:J251" si="1172">I244*C244</f>
        <v>0</v>
      </c>
      <c r="K244" s="4">
        <f t="shared" ref="K244:K251" si="1173">I244*D244</f>
        <v>0</v>
      </c>
      <c r="L244" s="4">
        <f t="shared" ref="L244:L251" si="1174">I244*E244</f>
        <v>0</v>
      </c>
      <c r="M244" s="4">
        <f t="shared" ref="M244:M251" si="1175">I244*F244</f>
        <v>0</v>
      </c>
      <c r="N244" s="6">
        <f t="shared" ref="N244:N251" si="1176">I244*G244</f>
        <v>0</v>
      </c>
      <c r="O244" s="14">
        <v>0</v>
      </c>
      <c r="P244" s="4">
        <f t="shared" si="1170"/>
        <v>0</v>
      </c>
      <c r="Q244" s="4">
        <f t="shared" si="976"/>
        <v>0</v>
      </c>
      <c r="R244" s="4">
        <f t="shared" ref="R244:R251" si="1177">P244*O244*C244</f>
        <v>0</v>
      </c>
      <c r="S244" s="4">
        <f t="shared" ref="S244:S251" si="1178">P244*O244*D244</f>
        <v>0</v>
      </c>
      <c r="T244" s="4">
        <f t="shared" ref="T244:T251" si="1179">P244*O244*E244</f>
        <v>0</v>
      </c>
      <c r="U244" s="4">
        <f t="shared" ref="U244:U251" si="1180">P244*O244*F244</f>
        <v>0</v>
      </c>
      <c r="V244" s="7">
        <f t="shared" ref="V244:V251" si="1181">P244*O244*G244</f>
        <v>0</v>
      </c>
      <c r="W244" s="156">
        <v>8.1999999999999993</v>
      </c>
      <c r="X244" s="4">
        <v>4.91</v>
      </c>
      <c r="Y244" s="4">
        <f t="shared" ref="Y244:Y251" si="1182">W244*X244</f>
        <v>40.262</v>
      </c>
      <c r="Z244" s="156">
        <v>15</v>
      </c>
      <c r="AA244" s="4">
        <v>4.91</v>
      </c>
      <c r="AB244" s="157">
        <f t="shared" ref="AB244:AB251" si="1183">AA244*Z244</f>
        <v>73.650000000000006</v>
      </c>
      <c r="AC244" s="14">
        <v>7.3</v>
      </c>
      <c r="AD244" s="4">
        <v>44.08</v>
      </c>
      <c r="AE244" s="4" t="e">
        <f>#REF!*AC244</f>
        <v>#REF!</v>
      </c>
      <c r="AF244" s="6">
        <f t="shared" ref="AF244:AF251" si="1184">AD244*1.15</f>
        <v>50.691999999999993</v>
      </c>
      <c r="AG244" s="7">
        <f t="shared" ref="AG244:AG251" si="1185">AC244*AD244</f>
        <v>321.78399999999999</v>
      </c>
      <c r="AH244" s="5"/>
      <c r="AI244" s="4">
        <v>0</v>
      </c>
      <c r="AJ244" s="4"/>
      <c r="AK244" s="4">
        <f t="shared" ref="AK244:AK251" si="1186">AI244*AH244</f>
        <v>0</v>
      </c>
      <c r="AL244" s="4">
        <v>0</v>
      </c>
      <c r="AM244" s="4">
        <v>0</v>
      </c>
      <c r="AN244" s="6">
        <f t="shared" ref="AN244:AN251" si="1187">AH244*AJ244</f>
        <v>0</v>
      </c>
      <c r="AO244" s="14">
        <v>0</v>
      </c>
      <c r="AP244" s="4">
        <v>0</v>
      </c>
      <c r="AQ244" s="4">
        <f>AP244*1.193</f>
        <v>0</v>
      </c>
      <c r="AR244" s="6">
        <f t="shared" ref="AR244:AR251" si="1188">AQ244*1.1</f>
        <v>0</v>
      </c>
      <c r="AS244" s="7">
        <f t="shared" ref="AS244:AS251" si="1189">AO244*AQ244</f>
        <v>0</v>
      </c>
      <c r="AT244" s="156">
        <v>15</v>
      </c>
      <c r="AU244" s="4">
        <v>1.62</v>
      </c>
      <c r="AV244" s="4">
        <v>4.71</v>
      </c>
      <c r="AW244" s="4">
        <f t="shared" ref="AW244:AW251" si="1190">AU244*AT244</f>
        <v>24.3</v>
      </c>
      <c r="AX244" s="6">
        <f t="shared" ref="AX244:AX251" si="1191">AV244*AT244</f>
        <v>70.650000000000006</v>
      </c>
      <c r="AY244" s="165">
        <v>65</v>
      </c>
      <c r="AZ244" s="4">
        <v>1.1200000000000001</v>
      </c>
      <c r="BA244" s="4">
        <v>74.599999999999994</v>
      </c>
      <c r="BB244" s="4">
        <v>84.8</v>
      </c>
      <c r="BC244" s="4">
        <v>96.8</v>
      </c>
      <c r="BD244" s="4">
        <v>121</v>
      </c>
      <c r="BE244" s="4">
        <f t="shared" ref="BE244:BE251" si="1192">2.09*115/100</f>
        <v>2.4034999999999997</v>
      </c>
      <c r="BF244" s="4">
        <f t="shared" ref="BF244:BF251" si="1193">AZ244*AY244</f>
        <v>72.800000000000011</v>
      </c>
      <c r="BG244" s="6">
        <f t="shared" ref="BG244:BG251" si="1194">BE244*1.1</f>
        <v>2.64385</v>
      </c>
      <c r="BH244" s="7">
        <f t="shared" ref="BH244:BH251" si="1195">BE244*AY244</f>
        <v>156.22749999999999</v>
      </c>
      <c r="BI244" s="27"/>
      <c r="BJ244" s="28"/>
      <c r="BK244" s="29"/>
      <c r="BL244" s="30"/>
      <c r="BM244" s="31"/>
      <c r="BN244" s="28"/>
      <c r="BO244" s="29"/>
      <c r="BP244" s="30"/>
      <c r="BQ244" s="31"/>
      <c r="BR244" s="28"/>
      <c r="BS244" s="29"/>
      <c r="BT244" s="30"/>
      <c r="BU244" s="31"/>
      <c r="BV244" s="28"/>
      <c r="BW244" s="29"/>
      <c r="BX244" s="30"/>
      <c r="BY244" s="31"/>
      <c r="BZ244" s="28"/>
      <c r="CA244" s="29"/>
      <c r="CB244" s="30"/>
      <c r="CD244" s="33">
        <f t="shared" ref="CD244:CD251" si="1196">(AS244*5)</f>
        <v>0</v>
      </c>
      <c r="CE244" s="17">
        <f t="shared" ref="CE244:CE251" si="1197">AS244*4</f>
        <v>0</v>
      </c>
      <c r="CF244" s="17">
        <f t="shared" ref="CF244:CF251" si="1198">AS244*3</f>
        <v>0</v>
      </c>
      <c r="CG244" s="17">
        <f t="shared" ref="CG244:CG251" si="1199">AS244*2</f>
        <v>0</v>
      </c>
      <c r="CH244" s="17">
        <f t="shared" ref="CH244:CH251" si="1200">AS244</f>
        <v>0</v>
      </c>
      <c r="CJ244" s="17">
        <f t="shared" ref="CJ244:CJ251" si="1201">CD244/5/18</f>
        <v>0</v>
      </c>
      <c r="CK244" s="17">
        <f t="shared" ref="CK244:CK251" si="1202">CE244/4/19</f>
        <v>0</v>
      </c>
      <c r="CL244" s="17">
        <f t="shared" ref="CL244:CL251" si="1203">CF244/3/20</f>
        <v>0</v>
      </c>
      <c r="CM244" s="17">
        <f t="shared" ref="CM244:CM251" si="1204">CG244/2/21</f>
        <v>0</v>
      </c>
      <c r="CN244" s="17">
        <f t="shared" ref="CN244:CN251" si="1205">CH244/1/33</f>
        <v>0</v>
      </c>
      <c r="CO244" s="17" t="e">
        <f>#REF!+AG244+AX244+AN244+BH244+#REF!+DP244</f>
        <v>#REF!</v>
      </c>
      <c r="CP244" s="17" t="e">
        <f>CO244*1.259</f>
        <v>#REF!</v>
      </c>
      <c r="CQ244" s="17">
        <f t="shared" si="1004"/>
        <v>622.31149999999991</v>
      </c>
      <c r="CR244" s="17">
        <f t="shared" si="1005"/>
        <v>645.38509999999997</v>
      </c>
      <c r="CS244" s="17">
        <f t="shared" si="1006"/>
        <v>669.90079999999989</v>
      </c>
      <c r="CT244" s="17">
        <f t="shared" si="1007"/>
        <v>698.74279999999987</v>
      </c>
      <c r="CU244" s="17">
        <f t="shared" si="1008"/>
        <v>756.90749999999991</v>
      </c>
      <c r="CV244" s="17">
        <f t="shared" ref="CV244:CV251" si="1206">CU244*DQ244/100</f>
        <v>896.93538749999993</v>
      </c>
      <c r="CW244" s="17">
        <f t="shared" si="1010"/>
        <v>40.262</v>
      </c>
      <c r="CX244" s="17">
        <f t="shared" ref="CX244:CX251" si="1207">O244*P244</f>
        <v>0</v>
      </c>
      <c r="CY244" s="33"/>
      <c r="CZ244" s="33"/>
      <c r="DA244" s="17"/>
      <c r="DB244" s="17"/>
      <c r="DC244" s="17"/>
      <c r="DD244" s="15">
        <f t="shared" ref="DD244:DD251" si="1208">(CU244/18+CW244)*1.15</f>
        <v>94.65927916666665</v>
      </c>
      <c r="DE244" s="15">
        <f t="shared" ref="DE244:DE251" si="1209">(CU244/19+CW244)*1.15</f>
        <v>92.114122368421036</v>
      </c>
      <c r="DF244" s="15">
        <f t="shared" ref="DF244:DF251" si="1210">(CU244/20+CW244) *1.15</f>
        <v>89.823481249999986</v>
      </c>
      <c r="DG244" s="15">
        <f t="shared" ref="DG244:DG251" si="1211">(CU244/21+CW244)*1.15</f>
        <v>87.750996428571426</v>
      </c>
      <c r="DH244" s="15">
        <f t="shared" ref="DH244:DH251" si="1212">(CU244/33+CW244) *1.15</f>
        <v>72.678379545454547</v>
      </c>
      <c r="DI244" s="15"/>
      <c r="DJ244" s="15"/>
      <c r="DK244" s="15"/>
      <c r="DL244" s="15"/>
      <c r="DM244" s="15"/>
      <c r="DO244" s="17"/>
      <c r="DP244" s="17">
        <v>1.5</v>
      </c>
      <c r="DQ244" s="32">
        <v>118.5</v>
      </c>
      <c r="DR244" s="32">
        <f t="shared" ref="DR244:DR251" si="1213">DD244*DP244</f>
        <v>141.98891874999998</v>
      </c>
      <c r="DS244" s="32">
        <f t="shared" ref="DS244:DS251" si="1214">DE244*DP244</f>
        <v>138.17118355263156</v>
      </c>
      <c r="DT244" s="32">
        <f t="shared" ref="DT244:DT251" si="1215">DF244*DP244</f>
        <v>134.73522187499998</v>
      </c>
      <c r="DU244" s="32">
        <f t="shared" ref="DU244:DU251" si="1216">DG244*DP244</f>
        <v>131.62649464285715</v>
      </c>
      <c r="DV244" s="32">
        <f t="shared" ref="DV244:DV251" si="1217">DH244*DP244</f>
        <v>109.01756931818181</v>
      </c>
      <c r="DW244" s="32">
        <v>32</v>
      </c>
      <c r="DX244" s="32">
        <f t="shared" ref="DX244:DX251" si="1218">DD244*DW244</f>
        <v>3029.0969333333328</v>
      </c>
      <c r="DY244" s="32">
        <f t="shared" ref="DY244:DY251" si="1219">DE244*DW244</f>
        <v>2947.6519157894732</v>
      </c>
      <c r="DZ244" s="32">
        <f t="shared" ref="DZ244:DZ251" si="1220">DF244*DW244</f>
        <v>2874.3513999999996</v>
      </c>
      <c r="EA244" s="32">
        <f t="shared" ref="EA244:EA251" si="1221">DG244*DW244</f>
        <v>2808.0318857142856</v>
      </c>
      <c r="EB244" s="32">
        <f t="shared" ref="EB244:EB251" si="1222">DH244*DW244</f>
        <v>2325.7081454545455</v>
      </c>
      <c r="ED244" s="15">
        <f t="shared" ref="ED244:ED251" si="1223">DD244*18</f>
        <v>1703.8670249999998</v>
      </c>
      <c r="EE244" s="15">
        <f t="shared" ref="EE244:EE251" si="1224">DE244*19</f>
        <v>1750.1683249999996</v>
      </c>
      <c r="EF244" s="15">
        <f t="shared" ref="EF244:EF251" si="1225">DF244*20</f>
        <v>1796.4696249999997</v>
      </c>
      <c r="EG244" s="15">
        <f t="shared" ref="EG244:EG251" si="1226">DG244*21</f>
        <v>1842.770925</v>
      </c>
      <c r="EH244" s="15">
        <f t="shared" ref="EH244:EH251" si="1227">DH244*33</f>
        <v>2398.3865249999999</v>
      </c>
      <c r="EI244" s="34"/>
      <c r="EJ244" s="35">
        <f t="shared" ref="EJ244:EJ251" si="1228">EQ244*DW244</f>
        <v>2297.5940000000001</v>
      </c>
      <c r="EK244" s="35">
        <f t="shared" ref="EK244:EK251" si="1229">ER244*DW244</f>
        <v>1865.0754285714286</v>
      </c>
      <c r="EL244" s="35"/>
      <c r="EM244" s="35"/>
      <c r="EN244" s="15">
        <f t="shared" si="1034"/>
        <v>74.83486111111111</v>
      </c>
      <c r="EO244" s="15">
        <f t="shared" si="1044"/>
        <v>80.099236842105256</v>
      </c>
      <c r="EP244" s="15">
        <f t="shared" si="1045"/>
        <v>78.10737499999999</v>
      </c>
      <c r="EQ244" s="15">
        <f t="shared" si="1046"/>
        <v>71.799812500000002</v>
      </c>
      <c r="ER244" s="15">
        <f t="shared" si="1035"/>
        <v>58.283607142857143</v>
      </c>
      <c r="ES244" s="15"/>
      <c r="ET244" s="15">
        <f t="shared" si="1047"/>
        <v>1347.0274999999999</v>
      </c>
      <c r="EU244" s="15">
        <f t="shared" si="1048"/>
        <v>1521.8854999999999</v>
      </c>
      <c r="EV244" s="15">
        <f t="shared" si="1049"/>
        <v>1562.1474999999998</v>
      </c>
      <c r="EW244" s="15">
        <f t="shared" ref="EW244:EW251" si="1230">EQ244*24</f>
        <v>1723.1955</v>
      </c>
      <c r="EX244" s="15">
        <f t="shared" ref="EX244:EX251" si="1231">ER244*42</f>
        <v>2447.9115000000002</v>
      </c>
      <c r="EY244" s="17">
        <f t="shared" si="1038"/>
        <v>1347.0274999999999</v>
      </c>
      <c r="EZ244" s="17">
        <f t="shared" si="1039"/>
        <v>1410.3631</v>
      </c>
      <c r="FA244" s="17">
        <f t="shared" si="1040"/>
        <v>1475.1407999999999</v>
      </c>
      <c r="FB244" s="17">
        <f t="shared" si="1041"/>
        <v>1665.0308</v>
      </c>
      <c r="FC244" s="17">
        <f t="shared" si="1042"/>
        <v>2447.9114999999997</v>
      </c>
      <c r="FE244" s="17"/>
      <c r="FF244" s="17"/>
      <c r="FG244" s="17"/>
      <c r="FH244" s="17"/>
      <c r="FI244" s="17"/>
    </row>
    <row r="245" spans="1:165" ht="13.5" thickBot="1">
      <c r="A245" s="22">
        <v>2</v>
      </c>
      <c r="B245" s="18" t="s">
        <v>239</v>
      </c>
      <c r="C245" s="23">
        <v>18</v>
      </c>
      <c r="D245" s="24">
        <v>19</v>
      </c>
      <c r="E245" s="24">
        <v>20</v>
      </c>
      <c r="F245" s="24">
        <v>21</v>
      </c>
      <c r="G245" s="25">
        <v>33</v>
      </c>
      <c r="H245" s="26"/>
      <c r="I245" s="26">
        <f t="shared" si="970"/>
        <v>0</v>
      </c>
      <c r="J245" s="4">
        <f t="shared" si="1172"/>
        <v>0</v>
      </c>
      <c r="K245" s="4">
        <f t="shared" si="1173"/>
        <v>0</v>
      </c>
      <c r="L245" s="4">
        <f t="shared" si="1174"/>
        <v>0</v>
      </c>
      <c r="M245" s="4">
        <f t="shared" si="1175"/>
        <v>0</v>
      </c>
      <c r="N245" s="6">
        <f t="shared" si="1176"/>
        <v>0</v>
      </c>
      <c r="O245" s="14">
        <v>0</v>
      </c>
      <c r="P245" s="4">
        <f t="shared" si="1170"/>
        <v>0</v>
      </c>
      <c r="Q245" s="4">
        <f t="shared" si="976"/>
        <v>0</v>
      </c>
      <c r="R245" s="4">
        <f t="shared" si="1177"/>
        <v>0</v>
      </c>
      <c r="S245" s="4">
        <f t="shared" si="1178"/>
        <v>0</v>
      </c>
      <c r="T245" s="4">
        <f t="shared" si="1179"/>
        <v>0</v>
      </c>
      <c r="U245" s="4">
        <f t="shared" si="1180"/>
        <v>0</v>
      </c>
      <c r="V245" s="7">
        <f t="shared" si="1181"/>
        <v>0</v>
      </c>
      <c r="W245" s="156">
        <v>8.1999999999999993</v>
      </c>
      <c r="X245" s="4">
        <v>4.91</v>
      </c>
      <c r="Y245" s="4">
        <f t="shared" si="1182"/>
        <v>40.262</v>
      </c>
      <c r="Z245" s="156">
        <v>15</v>
      </c>
      <c r="AA245" s="4">
        <v>4.91</v>
      </c>
      <c r="AB245" s="157">
        <f t="shared" si="1183"/>
        <v>73.650000000000006</v>
      </c>
      <c r="AC245" s="14"/>
      <c r="AD245" s="4"/>
      <c r="AE245" s="4" t="e">
        <f>#REF!*AC245</f>
        <v>#REF!</v>
      </c>
      <c r="AF245" s="6">
        <f t="shared" si="1184"/>
        <v>0</v>
      </c>
      <c r="AG245" s="7">
        <f t="shared" si="1185"/>
        <v>0</v>
      </c>
      <c r="AH245" s="5"/>
      <c r="AI245" s="4">
        <v>0</v>
      </c>
      <c r="AJ245" s="4"/>
      <c r="AK245" s="4">
        <f t="shared" si="1186"/>
        <v>0</v>
      </c>
      <c r="AL245" s="4">
        <v>0</v>
      </c>
      <c r="AM245" s="4">
        <v>0</v>
      </c>
      <c r="AN245" s="6">
        <f t="shared" si="1187"/>
        <v>0</v>
      </c>
      <c r="AO245" s="14">
        <v>0</v>
      </c>
      <c r="AP245" s="4">
        <v>0</v>
      </c>
      <c r="AQ245" s="4">
        <f>AP245*1.193</f>
        <v>0</v>
      </c>
      <c r="AR245" s="6">
        <f t="shared" si="1188"/>
        <v>0</v>
      </c>
      <c r="AS245" s="7">
        <f t="shared" si="1189"/>
        <v>0</v>
      </c>
      <c r="AT245" s="156">
        <v>15</v>
      </c>
      <c r="AU245" s="4">
        <v>1.62</v>
      </c>
      <c r="AV245" s="4">
        <v>4.71</v>
      </c>
      <c r="AW245" s="4">
        <f t="shared" si="1190"/>
        <v>24.3</v>
      </c>
      <c r="AX245" s="6">
        <f t="shared" si="1191"/>
        <v>70.650000000000006</v>
      </c>
      <c r="AY245" s="165">
        <v>65</v>
      </c>
      <c r="AZ245" s="4">
        <v>1.1200000000000001</v>
      </c>
      <c r="BA245" s="4">
        <v>74.599999999999994</v>
      </c>
      <c r="BB245" s="4">
        <v>91.8</v>
      </c>
      <c r="BC245" s="4">
        <v>118.5</v>
      </c>
      <c r="BD245" s="4">
        <v>191.2</v>
      </c>
      <c r="BE245" s="4">
        <f t="shared" si="1192"/>
        <v>2.4034999999999997</v>
      </c>
      <c r="BF245" s="4">
        <f t="shared" si="1193"/>
        <v>72.800000000000011</v>
      </c>
      <c r="BG245" s="6">
        <f t="shared" si="1194"/>
        <v>2.64385</v>
      </c>
      <c r="BH245" s="7">
        <f t="shared" si="1195"/>
        <v>156.22749999999999</v>
      </c>
      <c r="BI245" s="27"/>
      <c r="BJ245" s="28"/>
      <c r="BK245" s="29"/>
      <c r="BL245" s="30"/>
      <c r="BM245" s="31"/>
      <c r="BN245" s="28"/>
      <c r="BO245" s="29"/>
      <c r="BP245" s="30"/>
      <c r="BQ245" s="31"/>
      <c r="BR245" s="28"/>
      <c r="BS245" s="29"/>
      <c r="BT245" s="30"/>
      <c r="BU245" s="31"/>
      <c r="BV245" s="28"/>
      <c r="BW245" s="29"/>
      <c r="BX245" s="30"/>
      <c r="BY245" s="31"/>
      <c r="BZ245" s="28"/>
      <c r="CA245" s="29"/>
      <c r="CB245" s="30"/>
      <c r="CD245" s="33">
        <f t="shared" si="1196"/>
        <v>0</v>
      </c>
      <c r="CE245" s="17">
        <f t="shared" si="1197"/>
        <v>0</v>
      </c>
      <c r="CF245" s="17">
        <f t="shared" si="1198"/>
        <v>0</v>
      </c>
      <c r="CG245" s="17">
        <f t="shared" si="1199"/>
        <v>0</v>
      </c>
      <c r="CH245" s="17">
        <f t="shared" si="1200"/>
        <v>0</v>
      </c>
      <c r="CJ245" s="17">
        <f t="shared" si="1201"/>
        <v>0</v>
      </c>
      <c r="CK245" s="17">
        <f t="shared" si="1202"/>
        <v>0</v>
      </c>
      <c r="CL245" s="17">
        <f t="shared" si="1203"/>
        <v>0</v>
      </c>
      <c r="CM245" s="17">
        <f t="shared" si="1204"/>
        <v>0</v>
      </c>
      <c r="CN245" s="17">
        <f t="shared" si="1205"/>
        <v>0</v>
      </c>
      <c r="CO245" s="17" t="e">
        <f>#REF!+AG245+AX245+AN245+BH245+#REF!+DP245</f>
        <v>#REF!</v>
      </c>
      <c r="CP245" s="17" t="e">
        <f>CO245*1.259</f>
        <v>#REF!</v>
      </c>
      <c r="CQ245" s="17">
        <f t="shared" si="1004"/>
        <v>300.52750000000003</v>
      </c>
      <c r="CR245" s="17">
        <f t="shared" si="1005"/>
        <v>323.60109999999997</v>
      </c>
      <c r="CS245" s="17">
        <f t="shared" si="1006"/>
        <v>364.94129999999996</v>
      </c>
      <c r="CT245" s="17">
        <f t="shared" si="1007"/>
        <v>429.11474999999996</v>
      </c>
      <c r="CU245" s="17">
        <f t="shared" si="1008"/>
        <v>603.84919999999988</v>
      </c>
      <c r="CV245" s="17">
        <f t="shared" si="1206"/>
        <v>722.20364319999976</v>
      </c>
      <c r="CW245" s="17">
        <f t="shared" si="1010"/>
        <v>40.262</v>
      </c>
      <c r="CX245" s="17">
        <f t="shared" si="1207"/>
        <v>0</v>
      </c>
      <c r="CY245" s="33"/>
      <c r="CZ245" s="33"/>
      <c r="DA245" s="17"/>
      <c r="DB245" s="17"/>
      <c r="DC245" s="17"/>
      <c r="DD245" s="15">
        <f t="shared" si="1208"/>
        <v>84.880554444444414</v>
      </c>
      <c r="DE245" s="15">
        <f t="shared" si="1209"/>
        <v>82.850067368421037</v>
      </c>
      <c r="DF245" s="15">
        <f t="shared" si="1210"/>
        <v>81.022628999999995</v>
      </c>
      <c r="DG245" s="15">
        <f t="shared" si="1211"/>
        <v>79.369232380952354</v>
      </c>
      <c r="DH245" s="15">
        <f t="shared" si="1212"/>
        <v>67.344529696969687</v>
      </c>
      <c r="DI245" s="15"/>
      <c r="DJ245" s="15"/>
      <c r="DK245" s="15"/>
      <c r="DL245" s="15"/>
      <c r="DM245" s="15"/>
      <c r="DO245" s="17"/>
      <c r="DP245" s="17">
        <v>3.7</v>
      </c>
      <c r="DQ245" s="32">
        <v>119.6</v>
      </c>
      <c r="DR245" s="32">
        <f t="shared" si="1213"/>
        <v>314.05805144444435</v>
      </c>
      <c r="DS245" s="32">
        <f t="shared" si="1214"/>
        <v>306.54524926315787</v>
      </c>
      <c r="DT245" s="32">
        <f t="shared" si="1215"/>
        <v>299.78372730000001</v>
      </c>
      <c r="DU245" s="32">
        <f t="shared" si="1216"/>
        <v>293.66615980952372</v>
      </c>
      <c r="DV245" s="32">
        <f t="shared" si="1217"/>
        <v>249.17475987878785</v>
      </c>
      <c r="DW245" s="32">
        <v>50</v>
      </c>
      <c r="DX245" s="32">
        <f t="shared" si="1218"/>
        <v>4244.0277222222203</v>
      </c>
      <c r="DY245" s="32">
        <f t="shared" si="1219"/>
        <v>4142.5033684210521</v>
      </c>
      <c r="DZ245" s="32">
        <f t="shared" si="1220"/>
        <v>4051.1314499999999</v>
      </c>
      <c r="EA245" s="32">
        <f t="shared" si="1221"/>
        <v>3968.4616190476177</v>
      </c>
      <c r="EB245" s="32">
        <f t="shared" si="1222"/>
        <v>3367.2264848484842</v>
      </c>
      <c r="ED245" s="15">
        <f t="shared" si="1223"/>
        <v>1527.8499799999995</v>
      </c>
      <c r="EE245" s="15">
        <f t="shared" si="1224"/>
        <v>1574.1512799999996</v>
      </c>
      <c r="EF245" s="15">
        <f t="shared" si="1225"/>
        <v>1620.4525799999999</v>
      </c>
      <c r="EG245" s="15">
        <f t="shared" si="1226"/>
        <v>1666.7538799999995</v>
      </c>
      <c r="EH245" s="15">
        <f t="shared" si="1227"/>
        <v>2222.3694799999998</v>
      </c>
      <c r="EI245" s="34"/>
      <c r="EJ245" s="35">
        <f t="shared" si="1228"/>
        <v>3271.1191666666664</v>
      </c>
      <c r="EK245" s="35">
        <f t="shared" si="1229"/>
        <v>2731.968095238095</v>
      </c>
      <c r="EL245" s="35"/>
      <c r="EM245" s="35"/>
      <c r="EN245" s="15">
        <f t="shared" si="1034"/>
        <v>56.957972222222224</v>
      </c>
      <c r="EO245" s="15">
        <f t="shared" si="1044"/>
        <v>72.043536842105254</v>
      </c>
      <c r="EP245" s="15">
        <f t="shared" si="1045"/>
        <v>70.454459999999997</v>
      </c>
      <c r="EQ245" s="15">
        <f t="shared" si="1046"/>
        <v>65.422383333333329</v>
      </c>
      <c r="ER245" s="15">
        <f t="shared" si="1035"/>
        <v>54.639361904761898</v>
      </c>
      <c r="ES245" s="15"/>
      <c r="ET245" s="15">
        <f t="shared" si="1047"/>
        <v>1025.2435</v>
      </c>
      <c r="EU245" s="15">
        <f t="shared" si="1048"/>
        <v>1368.8271999999997</v>
      </c>
      <c r="EV245" s="15">
        <f t="shared" si="1049"/>
        <v>1409.0891999999999</v>
      </c>
      <c r="EW245" s="15">
        <f t="shared" si="1230"/>
        <v>1570.1371999999999</v>
      </c>
      <c r="EX245" s="15">
        <f t="shared" si="1231"/>
        <v>2294.8531999999996</v>
      </c>
      <c r="EY245" s="17">
        <f t="shared" si="1038"/>
        <v>1025.2435</v>
      </c>
      <c r="EZ245" s="17">
        <f t="shared" si="1039"/>
        <v>1088.5790999999999</v>
      </c>
      <c r="FA245" s="17">
        <f t="shared" si="1040"/>
        <v>1170.1813</v>
      </c>
      <c r="FB245" s="17">
        <f t="shared" si="1041"/>
        <v>1395.40275</v>
      </c>
      <c r="FC245" s="17">
        <f t="shared" si="1042"/>
        <v>2294.8531999999996</v>
      </c>
      <c r="FE245" s="17"/>
      <c r="FF245" s="17"/>
      <c r="FG245" s="17"/>
      <c r="FH245" s="17"/>
      <c r="FI245" s="17"/>
    </row>
    <row r="246" spans="1:165" ht="13.5" thickBot="1">
      <c r="A246" s="22">
        <v>3</v>
      </c>
      <c r="B246" s="18" t="s">
        <v>240</v>
      </c>
      <c r="C246" s="23">
        <v>18</v>
      </c>
      <c r="D246" s="24">
        <v>19</v>
      </c>
      <c r="E246" s="24">
        <v>20</v>
      </c>
      <c r="F246" s="24">
        <v>21</v>
      </c>
      <c r="G246" s="25">
        <v>33</v>
      </c>
      <c r="H246" s="26"/>
      <c r="I246" s="26">
        <f t="shared" si="970"/>
        <v>0</v>
      </c>
      <c r="J246" s="4">
        <f t="shared" si="1172"/>
        <v>0</v>
      </c>
      <c r="K246" s="4">
        <f t="shared" si="1173"/>
        <v>0</v>
      </c>
      <c r="L246" s="4">
        <f t="shared" si="1174"/>
        <v>0</v>
      </c>
      <c r="M246" s="4">
        <f t="shared" si="1175"/>
        <v>0</v>
      </c>
      <c r="N246" s="6">
        <f t="shared" si="1176"/>
        <v>0</v>
      </c>
      <c r="O246" s="14">
        <v>0</v>
      </c>
      <c r="P246" s="4">
        <f t="shared" si="1170"/>
        <v>0</v>
      </c>
      <c r="Q246" s="4">
        <f t="shared" si="976"/>
        <v>0</v>
      </c>
      <c r="R246" s="4">
        <f t="shared" si="1177"/>
        <v>0</v>
      </c>
      <c r="S246" s="4">
        <f t="shared" si="1178"/>
        <v>0</v>
      </c>
      <c r="T246" s="4">
        <f t="shared" si="1179"/>
        <v>0</v>
      </c>
      <c r="U246" s="4">
        <f t="shared" si="1180"/>
        <v>0</v>
      </c>
      <c r="V246" s="7">
        <f t="shared" si="1181"/>
        <v>0</v>
      </c>
      <c r="W246" s="156">
        <v>8.1999999999999993</v>
      </c>
      <c r="X246" s="4">
        <v>4.91</v>
      </c>
      <c r="Y246" s="4">
        <f t="shared" si="1182"/>
        <v>40.262</v>
      </c>
      <c r="Z246" s="156">
        <v>15</v>
      </c>
      <c r="AA246" s="4">
        <v>4.91</v>
      </c>
      <c r="AB246" s="157">
        <f t="shared" si="1183"/>
        <v>73.650000000000006</v>
      </c>
      <c r="AC246" s="14">
        <v>7.3</v>
      </c>
      <c r="AD246" s="4">
        <v>44.08</v>
      </c>
      <c r="AE246" s="4" t="e">
        <f>#REF!*AC246</f>
        <v>#REF!</v>
      </c>
      <c r="AF246" s="6">
        <f t="shared" si="1184"/>
        <v>50.691999999999993</v>
      </c>
      <c r="AG246" s="7">
        <f t="shared" si="1185"/>
        <v>321.78399999999999</v>
      </c>
      <c r="AH246" s="5"/>
      <c r="AI246" s="4">
        <v>0</v>
      </c>
      <c r="AJ246" s="4"/>
      <c r="AK246" s="4">
        <f t="shared" si="1186"/>
        <v>0</v>
      </c>
      <c r="AL246" s="4">
        <v>0</v>
      </c>
      <c r="AM246" s="4">
        <v>0</v>
      </c>
      <c r="AN246" s="6">
        <f t="shared" si="1187"/>
        <v>0</v>
      </c>
      <c r="AO246" s="14">
        <v>3.25</v>
      </c>
      <c r="AP246" s="4">
        <v>0</v>
      </c>
      <c r="AQ246" s="4">
        <f>AP246*1.193</f>
        <v>0</v>
      </c>
      <c r="AR246" s="6">
        <f t="shared" si="1188"/>
        <v>0</v>
      </c>
      <c r="AS246" s="7">
        <f t="shared" si="1189"/>
        <v>0</v>
      </c>
      <c r="AT246" s="156">
        <v>15</v>
      </c>
      <c r="AU246" s="4">
        <v>1.62</v>
      </c>
      <c r="AV246" s="4">
        <v>4.71</v>
      </c>
      <c r="AW246" s="4">
        <f t="shared" si="1190"/>
        <v>24.3</v>
      </c>
      <c r="AX246" s="6">
        <f t="shared" si="1191"/>
        <v>70.650000000000006</v>
      </c>
      <c r="AY246" s="165">
        <v>65</v>
      </c>
      <c r="AZ246" s="4">
        <v>1.1200000000000001</v>
      </c>
      <c r="BA246" s="4">
        <v>74.599999999999994</v>
      </c>
      <c r="BB246" s="4">
        <v>84.8</v>
      </c>
      <c r="BC246" s="4">
        <v>96.8</v>
      </c>
      <c r="BD246" s="4">
        <v>121</v>
      </c>
      <c r="BE246" s="4">
        <f t="shared" si="1192"/>
        <v>2.4034999999999997</v>
      </c>
      <c r="BF246" s="4">
        <f t="shared" si="1193"/>
        <v>72.800000000000011</v>
      </c>
      <c r="BG246" s="6">
        <f t="shared" si="1194"/>
        <v>2.64385</v>
      </c>
      <c r="BH246" s="7">
        <f t="shared" si="1195"/>
        <v>156.22749999999999</v>
      </c>
      <c r="BI246" s="27"/>
      <c r="BJ246" s="28"/>
      <c r="BK246" s="29"/>
      <c r="BL246" s="30"/>
      <c r="BM246" s="31"/>
      <c r="BN246" s="28"/>
      <c r="BO246" s="29"/>
      <c r="BP246" s="30"/>
      <c r="BQ246" s="31"/>
      <c r="BR246" s="28"/>
      <c r="BS246" s="29"/>
      <c r="BT246" s="30"/>
      <c r="BU246" s="31"/>
      <c r="BV246" s="28"/>
      <c r="BW246" s="29"/>
      <c r="BX246" s="30"/>
      <c r="BY246" s="31"/>
      <c r="BZ246" s="28"/>
      <c r="CA246" s="29"/>
      <c r="CB246" s="30"/>
      <c r="CD246" s="33">
        <f t="shared" si="1196"/>
        <v>0</v>
      </c>
      <c r="CE246" s="17">
        <f t="shared" si="1197"/>
        <v>0</v>
      </c>
      <c r="CF246" s="17">
        <f t="shared" si="1198"/>
        <v>0</v>
      </c>
      <c r="CG246" s="17">
        <f t="shared" si="1199"/>
        <v>0</v>
      </c>
      <c r="CH246" s="17">
        <f t="shared" si="1200"/>
        <v>0</v>
      </c>
      <c r="CJ246" s="17">
        <f t="shared" si="1201"/>
        <v>0</v>
      </c>
      <c r="CK246" s="17">
        <f t="shared" si="1202"/>
        <v>0</v>
      </c>
      <c r="CL246" s="17">
        <f t="shared" si="1203"/>
        <v>0</v>
      </c>
      <c r="CM246" s="17">
        <f t="shared" si="1204"/>
        <v>0</v>
      </c>
      <c r="CN246" s="17">
        <f t="shared" si="1205"/>
        <v>0</v>
      </c>
      <c r="CO246" s="17" t="e">
        <f>#REF!+AG246+AX246+AN246+BH246+#REF!+DP246</f>
        <v>#REF!</v>
      </c>
      <c r="CP246" s="17" t="e">
        <f>CO246*1.258</f>
        <v>#REF!</v>
      </c>
      <c r="CQ246" s="17">
        <f t="shared" si="1004"/>
        <v>622.31149999999991</v>
      </c>
      <c r="CR246" s="17">
        <f t="shared" si="1005"/>
        <v>645.38509999999997</v>
      </c>
      <c r="CS246" s="17">
        <f t="shared" si="1006"/>
        <v>669.90079999999989</v>
      </c>
      <c r="CT246" s="17">
        <f t="shared" si="1007"/>
        <v>698.74279999999987</v>
      </c>
      <c r="CU246" s="17">
        <f t="shared" si="1008"/>
        <v>756.90749999999991</v>
      </c>
      <c r="CV246" s="17">
        <f t="shared" si="1206"/>
        <v>901.47683249999989</v>
      </c>
      <c r="CW246" s="17">
        <f t="shared" si="1010"/>
        <v>40.262</v>
      </c>
      <c r="CX246" s="17">
        <f t="shared" si="1207"/>
        <v>0</v>
      </c>
      <c r="CY246" s="33"/>
      <c r="CZ246" s="33"/>
      <c r="DA246" s="17"/>
      <c r="DB246" s="17"/>
      <c r="DC246" s="17"/>
      <c r="DD246" s="15">
        <f t="shared" si="1208"/>
        <v>94.65927916666665</v>
      </c>
      <c r="DE246" s="15">
        <f t="shared" si="1209"/>
        <v>92.114122368421036</v>
      </c>
      <c r="DF246" s="15">
        <f t="shared" si="1210"/>
        <v>89.823481249999986</v>
      </c>
      <c r="DG246" s="15">
        <f t="shared" si="1211"/>
        <v>87.750996428571426</v>
      </c>
      <c r="DH246" s="15">
        <f t="shared" si="1212"/>
        <v>72.678379545454547</v>
      </c>
      <c r="DI246" s="15"/>
      <c r="DJ246" s="15"/>
      <c r="DK246" s="15"/>
      <c r="DL246" s="15"/>
      <c r="DM246" s="15"/>
      <c r="DO246" s="17"/>
      <c r="DP246" s="17">
        <v>2.6</v>
      </c>
      <c r="DQ246" s="32">
        <v>119.1</v>
      </c>
      <c r="DR246" s="32">
        <f t="shared" si="1213"/>
        <v>246.1141258333333</v>
      </c>
      <c r="DS246" s="32">
        <f t="shared" si="1214"/>
        <v>239.49671815789469</v>
      </c>
      <c r="DT246" s="32">
        <f t="shared" si="1215"/>
        <v>233.54105124999998</v>
      </c>
      <c r="DU246" s="32">
        <f t="shared" si="1216"/>
        <v>228.15259071428571</v>
      </c>
      <c r="DV246" s="32">
        <f t="shared" si="1217"/>
        <v>188.96378681818183</v>
      </c>
      <c r="DW246" s="32">
        <v>100</v>
      </c>
      <c r="DX246" s="32">
        <f t="shared" si="1218"/>
        <v>9465.9279166666656</v>
      </c>
      <c r="DY246" s="32">
        <f t="shared" si="1219"/>
        <v>9211.4122368421031</v>
      </c>
      <c r="DZ246" s="32">
        <f t="shared" si="1220"/>
        <v>8982.3481249999986</v>
      </c>
      <c r="EA246" s="32">
        <f t="shared" si="1221"/>
        <v>8775.0996428571434</v>
      </c>
      <c r="EB246" s="32">
        <f t="shared" si="1222"/>
        <v>7267.8379545454545</v>
      </c>
      <c r="ED246" s="15">
        <f t="shared" si="1223"/>
        <v>1703.8670249999998</v>
      </c>
      <c r="EE246" s="15">
        <f t="shared" si="1224"/>
        <v>1750.1683249999996</v>
      </c>
      <c r="EF246" s="15">
        <f t="shared" si="1225"/>
        <v>1796.4696249999997</v>
      </c>
      <c r="EG246" s="15">
        <f t="shared" si="1226"/>
        <v>1842.770925</v>
      </c>
      <c r="EH246" s="15">
        <f t="shared" si="1227"/>
        <v>2398.3865249999999</v>
      </c>
      <c r="EI246" s="34"/>
      <c r="EJ246" s="35">
        <f t="shared" si="1228"/>
        <v>7179.9812499999998</v>
      </c>
      <c r="EK246" s="35">
        <f t="shared" si="1229"/>
        <v>5828.3607142857145</v>
      </c>
      <c r="EL246" s="35"/>
      <c r="EM246" s="35"/>
      <c r="EN246" s="15">
        <f t="shared" si="1034"/>
        <v>74.83486111111111</v>
      </c>
      <c r="EO246" s="15">
        <f t="shared" si="1044"/>
        <v>80.099236842105256</v>
      </c>
      <c r="EP246" s="15">
        <f t="shared" si="1045"/>
        <v>78.10737499999999</v>
      </c>
      <c r="EQ246" s="15">
        <f t="shared" si="1046"/>
        <v>71.799812500000002</v>
      </c>
      <c r="ER246" s="15">
        <f t="shared" si="1035"/>
        <v>58.283607142857143</v>
      </c>
      <c r="ES246" s="15"/>
      <c r="ET246" s="15">
        <f t="shared" si="1047"/>
        <v>1347.0274999999999</v>
      </c>
      <c r="EU246" s="15">
        <f t="shared" si="1048"/>
        <v>1521.8854999999999</v>
      </c>
      <c r="EV246" s="15">
        <f t="shared" si="1049"/>
        <v>1562.1474999999998</v>
      </c>
      <c r="EW246" s="15">
        <f t="shared" si="1230"/>
        <v>1723.1955</v>
      </c>
      <c r="EX246" s="15">
        <f t="shared" si="1231"/>
        <v>2447.9115000000002</v>
      </c>
      <c r="EY246" s="17">
        <f t="shared" si="1038"/>
        <v>1347.0274999999999</v>
      </c>
      <c r="EZ246" s="17">
        <f t="shared" si="1039"/>
        <v>1410.3631</v>
      </c>
      <c r="FA246" s="17">
        <f t="shared" si="1040"/>
        <v>1475.1407999999999</v>
      </c>
      <c r="FB246" s="17">
        <f t="shared" si="1041"/>
        <v>1665.0308</v>
      </c>
      <c r="FC246" s="17">
        <f t="shared" si="1042"/>
        <v>2447.9114999999997</v>
      </c>
      <c r="FE246" s="17"/>
      <c r="FF246" s="17"/>
      <c r="FG246" s="17"/>
      <c r="FH246" s="17"/>
      <c r="FI246" s="17"/>
    </row>
    <row r="247" spans="1:165" ht="13.5" thickBot="1">
      <c r="A247" s="22">
        <v>4</v>
      </c>
      <c r="B247" s="18" t="s">
        <v>382</v>
      </c>
      <c r="C247" s="23">
        <v>18</v>
      </c>
      <c r="D247" s="24">
        <v>19</v>
      </c>
      <c r="E247" s="24">
        <v>20</v>
      </c>
      <c r="F247" s="24">
        <v>21</v>
      </c>
      <c r="G247" s="25">
        <v>33</v>
      </c>
      <c r="H247" s="26"/>
      <c r="I247" s="26">
        <f t="shared" si="970"/>
        <v>0</v>
      </c>
      <c r="J247" s="4">
        <f t="shared" si="1172"/>
        <v>0</v>
      </c>
      <c r="K247" s="4">
        <f t="shared" si="1173"/>
        <v>0</v>
      </c>
      <c r="L247" s="4">
        <f t="shared" si="1174"/>
        <v>0</v>
      </c>
      <c r="M247" s="4">
        <f t="shared" si="1175"/>
        <v>0</v>
      </c>
      <c r="N247" s="6">
        <f t="shared" si="1176"/>
        <v>0</v>
      </c>
      <c r="O247" s="14">
        <v>0</v>
      </c>
      <c r="P247" s="4">
        <f t="shared" si="1170"/>
        <v>0</v>
      </c>
      <c r="Q247" s="4">
        <f t="shared" si="976"/>
        <v>0</v>
      </c>
      <c r="R247" s="4">
        <f t="shared" si="1177"/>
        <v>0</v>
      </c>
      <c r="S247" s="4">
        <f t="shared" si="1178"/>
        <v>0</v>
      </c>
      <c r="T247" s="4">
        <f t="shared" si="1179"/>
        <v>0</v>
      </c>
      <c r="U247" s="4">
        <f t="shared" si="1180"/>
        <v>0</v>
      </c>
      <c r="V247" s="7">
        <f t="shared" si="1181"/>
        <v>0</v>
      </c>
      <c r="W247" s="156">
        <v>8.1999999999999993</v>
      </c>
      <c r="X247" s="4">
        <v>4.91</v>
      </c>
      <c r="Y247" s="4">
        <f t="shared" si="1182"/>
        <v>40.262</v>
      </c>
      <c r="Z247" s="156">
        <v>15</v>
      </c>
      <c r="AA247" s="4">
        <v>4.91</v>
      </c>
      <c r="AB247" s="157">
        <f t="shared" si="1183"/>
        <v>73.650000000000006</v>
      </c>
      <c r="AC247" s="14">
        <v>7.3</v>
      </c>
      <c r="AD247" s="4">
        <v>38.47</v>
      </c>
      <c r="AE247" s="4" t="e">
        <f>#REF!*AC247</f>
        <v>#REF!</v>
      </c>
      <c r="AF247" s="6">
        <f t="shared" si="1184"/>
        <v>44.240499999999997</v>
      </c>
      <c r="AG247" s="7">
        <f t="shared" si="1185"/>
        <v>280.83099999999996</v>
      </c>
      <c r="AH247" s="5"/>
      <c r="AI247" s="4">
        <v>0</v>
      </c>
      <c r="AJ247" s="4"/>
      <c r="AK247" s="4">
        <f t="shared" si="1186"/>
        <v>0</v>
      </c>
      <c r="AL247" s="4">
        <v>0</v>
      </c>
      <c r="AM247" s="4">
        <v>0</v>
      </c>
      <c r="AN247" s="6">
        <f t="shared" si="1187"/>
        <v>0</v>
      </c>
      <c r="AO247" s="14">
        <v>0</v>
      </c>
      <c r="AP247" s="4">
        <v>0</v>
      </c>
      <c r="AQ247" s="4">
        <f>AP247*1.193</f>
        <v>0</v>
      </c>
      <c r="AR247" s="6">
        <f t="shared" si="1188"/>
        <v>0</v>
      </c>
      <c r="AS247" s="7">
        <f t="shared" si="1189"/>
        <v>0</v>
      </c>
      <c r="AT247" s="156">
        <v>15</v>
      </c>
      <c r="AU247" s="4">
        <v>1.62</v>
      </c>
      <c r="AV247" s="4">
        <v>4.71</v>
      </c>
      <c r="AW247" s="4">
        <f t="shared" si="1190"/>
        <v>24.3</v>
      </c>
      <c r="AX247" s="6">
        <f t="shared" si="1191"/>
        <v>70.650000000000006</v>
      </c>
      <c r="AY247" s="165">
        <v>65</v>
      </c>
      <c r="AZ247" s="4">
        <v>1.1200000000000001</v>
      </c>
      <c r="BA247" s="4">
        <v>74.599999999999994</v>
      </c>
      <c r="BB247" s="4">
        <v>84.8</v>
      </c>
      <c r="BC247" s="4">
        <v>96.8</v>
      </c>
      <c r="BD247" s="4">
        <v>121</v>
      </c>
      <c r="BE247" s="4">
        <f t="shared" si="1192"/>
        <v>2.4034999999999997</v>
      </c>
      <c r="BF247" s="4">
        <f t="shared" si="1193"/>
        <v>72.800000000000011</v>
      </c>
      <c r="BG247" s="6">
        <f t="shared" si="1194"/>
        <v>2.64385</v>
      </c>
      <c r="BH247" s="7">
        <f t="shared" si="1195"/>
        <v>156.22749999999999</v>
      </c>
      <c r="BI247" s="27"/>
      <c r="BJ247" s="28"/>
      <c r="BK247" s="29"/>
      <c r="BL247" s="30"/>
      <c r="BM247" s="31"/>
      <c r="BN247" s="28"/>
      <c r="BO247" s="29"/>
      <c r="BP247" s="30"/>
      <c r="BQ247" s="31"/>
      <c r="BR247" s="28"/>
      <c r="BS247" s="29"/>
      <c r="BT247" s="30"/>
      <c r="BU247" s="31"/>
      <c r="BV247" s="28"/>
      <c r="BW247" s="29"/>
      <c r="BX247" s="30"/>
      <c r="BY247" s="31"/>
      <c r="BZ247" s="28"/>
      <c r="CA247" s="29"/>
      <c r="CB247" s="30"/>
      <c r="CD247" s="33">
        <f t="shared" si="1196"/>
        <v>0</v>
      </c>
      <c r="CE247" s="17">
        <f t="shared" si="1197"/>
        <v>0</v>
      </c>
      <c r="CF247" s="17">
        <f t="shared" si="1198"/>
        <v>0</v>
      </c>
      <c r="CG247" s="17">
        <f t="shared" si="1199"/>
        <v>0</v>
      </c>
      <c r="CH247" s="17">
        <f t="shared" si="1200"/>
        <v>0</v>
      </c>
      <c r="CJ247" s="17">
        <f t="shared" si="1201"/>
        <v>0</v>
      </c>
      <c r="CK247" s="17">
        <f t="shared" si="1202"/>
        <v>0</v>
      </c>
      <c r="CL247" s="17">
        <f t="shared" si="1203"/>
        <v>0</v>
      </c>
      <c r="CM247" s="17">
        <f t="shared" si="1204"/>
        <v>0</v>
      </c>
      <c r="CN247" s="17">
        <f t="shared" si="1205"/>
        <v>0</v>
      </c>
      <c r="CO247" s="17" t="e">
        <f>#REF!+AG247+AX247+AN247+BH247+#REF!+DP247</f>
        <v>#REF!</v>
      </c>
      <c r="CP247" s="17" t="e">
        <f>CO247*1.248</f>
        <v>#REF!</v>
      </c>
      <c r="CQ247" s="17">
        <f t="shared" si="1004"/>
        <v>581.35849999999994</v>
      </c>
      <c r="CR247" s="17">
        <f t="shared" si="1005"/>
        <v>604.43209999999999</v>
      </c>
      <c r="CS247" s="17">
        <f t="shared" si="1006"/>
        <v>628.94779999999992</v>
      </c>
      <c r="CT247" s="17">
        <f t="shared" si="1007"/>
        <v>657.7897999999999</v>
      </c>
      <c r="CU247" s="17">
        <f t="shared" si="1008"/>
        <v>715.95449999999994</v>
      </c>
      <c r="CV247" s="17">
        <f t="shared" si="1206"/>
        <v>841.96249199999988</v>
      </c>
      <c r="CW247" s="17">
        <f t="shared" si="1010"/>
        <v>40.262</v>
      </c>
      <c r="CX247" s="17">
        <f t="shared" si="1207"/>
        <v>0</v>
      </c>
      <c r="CY247" s="33"/>
      <c r="CZ247" s="33"/>
      <c r="DA247" s="17"/>
      <c r="DB247" s="17"/>
      <c r="DC247" s="17"/>
      <c r="DD247" s="15">
        <f t="shared" si="1208"/>
        <v>92.04283749999999</v>
      </c>
      <c r="DE247" s="15">
        <f t="shared" si="1209"/>
        <v>89.635388157894738</v>
      </c>
      <c r="DF247" s="15">
        <f t="shared" si="1210"/>
        <v>87.468683749999997</v>
      </c>
      <c r="DG247" s="15">
        <f t="shared" si="1211"/>
        <v>85.508332142857128</v>
      </c>
      <c r="DH247" s="15">
        <f t="shared" si="1212"/>
        <v>71.251229545454535</v>
      </c>
      <c r="DI247" s="15"/>
      <c r="DJ247" s="15"/>
      <c r="DK247" s="15"/>
      <c r="DL247" s="15"/>
      <c r="DM247" s="15"/>
      <c r="DO247" s="17"/>
      <c r="DP247" s="17">
        <v>1.5</v>
      </c>
      <c r="DQ247" s="32">
        <v>117.6</v>
      </c>
      <c r="DR247" s="32">
        <f t="shared" si="1213"/>
        <v>138.06425624999997</v>
      </c>
      <c r="DS247" s="32">
        <f t="shared" si="1214"/>
        <v>134.45308223684211</v>
      </c>
      <c r="DT247" s="32">
        <f t="shared" si="1215"/>
        <v>131.20302562500001</v>
      </c>
      <c r="DU247" s="32">
        <f t="shared" si="1216"/>
        <v>128.2624982142857</v>
      </c>
      <c r="DV247" s="32">
        <f t="shared" si="1217"/>
        <v>106.87684431818181</v>
      </c>
      <c r="DW247" s="32">
        <v>46</v>
      </c>
      <c r="DX247" s="32">
        <f t="shared" si="1218"/>
        <v>4233.9705249999997</v>
      </c>
      <c r="DY247" s="32">
        <f t="shared" si="1219"/>
        <v>4123.2278552631578</v>
      </c>
      <c r="DZ247" s="32">
        <f t="shared" si="1220"/>
        <v>4023.5594524999997</v>
      </c>
      <c r="EA247" s="32">
        <f t="shared" si="1221"/>
        <v>3933.383278571428</v>
      </c>
      <c r="EB247" s="32">
        <f t="shared" si="1222"/>
        <v>3277.5565590909086</v>
      </c>
      <c r="ED247" s="15">
        <f t="shared" si="1223"/>
        <v>1656.7710749999999</v>
      </c>
      <c r="EE247" s="15">
        <f t="shared" si="1224"/>
        <v>1703.072375</v>
      </c>
      <c r="EF247" s="15">
        <f t="shared" si="1225"/>
        <v>1749.3736749999998</v>
      </c>
      <c r="EG247" s="15">
        <f t="shared" si="1226"/>
        <v>1795.6749749999997</v>
      </c>
      <c r="EH247" s="15">
        <f t="shared" si="1227"/>
        <v>2351.2905749999995</v>
      </c>
      <c r="EI247" s="34"/>
      <c r="EJ247" s="35">
        <f t="shared" si="1228"/>
        <v>3224.2981249999998</v>
      </c>
      <c r="EK247" s="35">
        <f t="shared" si="1229"/>
        <v>2636.1926428571428</v>
      </c>
      <c r="EL247" s="35"/>
      <c r="EM247" s="35"/>
      <c r="EN247" s="15">
        <f t="shared" si="1034"/>
        <v>72.559694444444432</v>
      </c>
      <c r="EO247" s="15">
        <f t="shared" si="1044"/>
        <v>77.943815789473689</v>
      </c>
      <c r="EP247" s="15">
        <f t="shared" si="1045"/>
        <v>76.059725</v>
      </c>
      <c r="EQ247" s="15">
        <f t="shared" si="1046"/>
        <v>70.093437499999993</v>
      </c>
      <c r="ER247" s="15">
        <f t="shared" si="1035"/>
        <v>57.308535714285711</v>
      </c>
      <c r="ES247" s="15"/>
      <c r="ET247" s="15">
        <f t="shared" si="1047"/>
        <v>1306.0744999999997</v>
      </c>
      <c r="EU247" s="15">
        <f t="shared" si="1048"/>
        <v>1480.9325000000001</v>
      </c>
      <c r="EV247" s="15">
        <f t="shared" si="1049"/>
        <v>1521.1945000000001</v>
      </c>
      <c r="EW247" s="15">
        <f t="shared" si="1230"/>
        <v>1682.2424999999998</v>
      </c>
      <c r="EX247" s="15">
        <f t="shared" si="1231"/>
        <v>2406.9584999999997</v>
      </c>
      <c r="EY247" s="17">
        <f t="shared" si="1038"/>
        <v>1306.0744999999997</v>
      </c>
      <c r="EZ247" s="17">
        <f t="shared" si="1039"/>
        <v>1369.4101000000001</v>
      </c>
      <c r="FA247" s="17">
        <f t="shared" si="1040"/>
        <v>1434.1877999999999</v>
      </c>
      <c r="FB247" s="17">
        <f t="shared" si="1041"/>
        <v>1624.0778</v>
      </c>
      <c r="FC247" s="17">
        <f t="shared" si="1042"/>
        <v>2406.9584999999997</v>
      </c>
      <c r="FE247" s="17"/>
      <c r="FF247" s="17"/>
      <c r="FG247" s="17"/>
      <c r="FH247" s="17"/>
      <c r="FI247" s="17"/>
    </row>
    <row r="248" spans="1:165" ht="13.5" thickBot="1">
      <c r="A248" s="22">
        <v>5</v>
      </c>
      <c r="B248" s="18" t="s">
        <v>241</v>
      </c>
      <c r="C248" s="23">
        <v>18</v>
      </c>
      <c r="D248" s="24">
        <v>19</v>
      </c>
      <c r="E248" s="24">
        <v>20</v>
      </c>
      <c r="F248" s="24">
        <v>21</v>
      </c>
      <c r="G248" s="25">
        <v>33</v>
      </c>
      <c r="H248" s="26">
        <v>5</v>
      </c>
      <c r="I248" s="26">
        <f t="shared" si="970"/>
        <v>5.5</v>
      </c>
      <c r="J248" s="4">
        <f t="shared" si="1172"/>
        <v>99</v>
      </c>
      <c r="K248" s="4">
        <f t="shared" si="1173"/>
        <v>104.5</v>
      </c>
      <c r="L248" s="4">
        <f t="shared" si="1174"/>
        <v>110</v>
      </c>
      <c r="M248" s="4">
        <f t="shared" si="1175"/>
        <v>115.5</v>
      </c>
      <c r="N248" s="6">
        <f t="shared" si="1176"/>
        <v>181.5</v>
      </c>
      <c r="O248" s="13">
        <v>1.6E-2</v>
      </c>
      <c r="P248" s="4">
        <v>1720.44</v>
      </c>
      <c r="Q248" s="4">
        <f t="shared" si="976"/>
        <v>1961.3016</v>
      </c>
      <c r="R248" s="4">
        <f t="shared" si="1177"/>
        <v>495.48672000000005</v>
      </c>
      <c r="S248" s="4">
        <f t="shared" si="1178"/>
        <v>523.01376000000005</v>
      </c>
      <c r="T248" s="4">
        <f t="shared" si="1179"/>
        <v>550.5408000000001</v>
      </c>
      <c r="U248" s="4">
        <f t="shared" si="1180"/>
        <v>578.06784000000005</v>
      </c>
      <c r="V248" s="7">
        <f t="shared" si="1181"/>
        <v>908.39232000000015</v>
      </c>
      <c r="W248" s="156">
        <v>8.1999999999999993</v>
      </c>
      <c r="X248" s="4">
        <v>4.91</v>
      </c>
      <c r="Y248" s="4">
        <f t="shared" si="1182"/>
        <v>40.262</v>
      </c>
      <c r="Z248" s="156">
        <v>15</v>
      </c>
      <c r="AA248" s="4">
        <v>4.91</v>
      </c>
      <c r="AB248" s="157">
        <f t="shared" si="1183"/>
        <v>73.650000000000006</v>
      </c>
      <c r="AC248" s="14">
        <v>9.1</v>
      </c>
      <c r="AD248" s="4">
        <v>44.08</v>
      </c>
      <c r="AE248" s="4" t="e">
        <f>#REF!*AC248</f>
        <v>#REF!</v>
      </c>
      <c r="AF248" s="6">
        <f t="shared" si="1184"/>
        <v>50.691999999999993</v>
      </c>
      <c r="AG248" s="7">
        <f t="shared" si="1185"/>
        <v>401.12799999999999</v>
      </c>
      <c r="AH248" s="5">
        <v>9.1</v>
      </c>
      <c r="AI248" s="4">
        <v>10.23</v>
      </c>
      <c r="AJ248" s="4">
        <v>23.17</v>
      </c>
      <c r="AK248" s="4">
        <f t="shared" si="1186"/>
        <v>93.093000000000004</v>
      </c>
      <c r="AL248" s="4">
        <v>0</v>
      </c>
      <c r="AM248" s="4">
        <v>0</v>
      </c>
      <c r="AN248" s="6">
        <f t="shared" si="1187"/>
        <v>210.84700000000001</v>
      </c>
      <c r="AO248" s="13">
        <v>0.183</v>
      </c>
      <c r="AP248" s="4">
        <v>230</v>
      </c>
      <c r="AQ248" s="4">
        <v>109.3</v>
      </c>
      <c r="AR248" s="6">
        <f t="shared" si="1188"/>
        <v>120.23</v>
      </c>
      <c r="AS248" s="7">
        <f t="shared" si="1189"/>
        <v>20.001899999999999</v>
      </c>
      <c r="AT248" s="156">
        <v>15</v>
      </c>
      <c r="AU248" s="4">
        <v>1.62</v>
      </c>
      <c r="AV248" s="4">
        <v>4.71</v>
      </c>
      <c r="AW248" s="4">
        <f t="shared" si="1190"/>
        <v>24.3</v>
      </c>
      <c r="AX248" s="6">
        <f t="shared" si="1191"/>
        <v>70.650000000000006</v>
      </c>
      <c r="AY248" s="165">
        <v>65</v>
      </c>
      <c r="AZ248" s="4">
        <v>1.1200000000000001</v>
      </c>
      <c r="BA248" s="4">
        <v>74.599999999999994</v>
      </c>
      <c r="BB248" s="4">
        <v>84.8</v>
      </c>
      <c r="BC248" s="4">
        <v>109.5</v>
      </c>
      <c r="BD248" s="4">
        <v>156.1</v>
      </c>
      <c r="BE248" s="4">
        <f t="shared" si="1192"/>
        <v>2.4034999999999997</v>
      </c>
      <c r="BF248" s="4">
        <f t="shared" si="1193"/>
        <v>72.800000000000011</v>
      </c>
      <c r="BG248" s="6">
        <f t="shared" si="1194"/>
        <v>2.64385</v>
      </c>
      <c r="BH248" s="7">
        <f t="shared" si="1195"/>
        <v>156.22749999999999</v>
      </c>
      <c r="BI248" s="27"/>
      <c r="BJ248" s="28"/>
      <c r="BK248" s="29"/>
      <c r="BL248" s="30"/>
      <c r="BM248" s="31"/>
      <c r="BN248" s="28"/>
      <c r="BO248" s="29"/>
      <c r="BP248" s="30"/>
      <c r="BQ248" s="31"/>
      <c r="BR248" s="28"/>
      <c r="BS248" s="29"/>
      <c r="BT248" s="30"/>
      <c r="BU248" s="31"/>
      <c r="BV248" s="28"/>
      <c r="BW248" s="29"/>
      <c r="BX248" s="30"/>
      <c r="BY248" s="31"/>
      <c r="BZ248" s="28"/>
      <c r="CA248" s="29"/>
      <c r="CB248" s="30"/>
      <c r="CD248" s="33">
        <f t="shared" si="1196"/>
        <v>100.0095</v>
      </c>
      <c r="CE248" s="17">
        <f t="shared" si="1197"/>
        <v>80.007599999999996</v>
      </c>
      <c r="CF248" s="17">
        <f t="shared" si="1198"/>
        <v>60.005699999999997</v>
      </c>
      <c r="CG248" s="17">
        <f t="shared" si="1199"/>
        <v>40.003799999999998</v>
      </c>
      <c r="CH248" s="17">
        <f t="shared" si="1200"/>
        <v>20.001899999999999</v>
      </c>
      <c r="CJ248" s="17">
        <f t="shared" si="1201"/>
        <v>1.1112166666666665</v>
      </c>
      <c r="CK248" s="17">
        <f t="shared" si="1202"/>
        <v>1.0527315789473684</v>
      </c>
      <c r="CL248" s="17">
        <f t="shared" si="1203"/>
        <v>1.000095</v>
      </c>
      <c r="CM248" s="17">
        <f t="shared" si="1204"/>
        <v>0.95247142857142852</v>
      </c>
      <c r="CN248" s="17">
        <f t="shared" si="1205"/>
        <v>0.60611818181818178</v>
      </c>
      <c r="CO248" s="17" t="e">
        <f>#REF!+AG248+AX248+AN248+BH248+#REF!+DP248</f>
        <v>#REF!</v>
      </c>
      <c r="CP248" s="17" t="e">
        <f>CO248*1.258</f>
        <v>#REF!</v>
      </c>
      <c r="CQ248" s="17">
        <f t="shared" si="1004"/>
        <v>932.50439999999992</v>
      </c>
      <c r="CR248" s="17">
        <f t="shared" si="1005"/>
        <v>955.57799999999997</v>
      </c>
      <c r="CS248" s="17">
        <f t="shared" si="1006"/>
        <v>980.0936999999999</v>
      </c>
      <c r="CT248" s="17">
        <f t="shared" si="1007"/>
        <v>1039.4601499999999</v>
      </c>
      <c r="CU248" s="17">
        <f t="shared" si="1008"/>
        <v>1151.46325</v>
      </c>
      <c r="CV248" s="17">
        <f t="shared" si="1206"/>
        <v>1371.3927307500001</v>
      </c>
      <c r="CW248" s="17">
        <f t="shared" si="1010"/>
        <v>40.262</v>
      </c>
      <c r="CX248" s="17">
        <f t="shared" si="1207"/>
        <v>27.527040000000003</v>
      </c>
      <c r="CY248" s="33"/>
      <c r="CZ248" s="33"/>
      <c r="DA248" s="17"/>
      <c r="DB248" s="17"/>
      <c r="DC248" s="17"/>
      <c r="DD248" s="15">
        <f t="shared" si="1208"/>
        <v>119.86700763888888</v>
      </c>
      <c r="DE248" s="15">
        <f t="shared" si="1209"/>
        <v>115.99512828947368</v>
      </c>
      <c r="DF248" s="15">
        <f t="shared" si="1210"/>
        <v>112.51043687499998</v>
      </c>
      <c r="DG248" s="15">
        <f t="shared" si="1211"/>
        <v>109.35762083333331</v>
      </c>
      <c r="DH248" s="15">
        <f t="shared" si="1212"/>
        <v>86.428049621212125</v>
      </c>
      <c r="DI248" s="15"/>
      <c r="DJ248" s="15"/>
      <c r="DK248" s="15"/>
      <c r="DL248" s="15"/>
      <c r="DM248" s="15"/>
      <c r="DO248" s="17"/>
      <c r="DP248" s="17">
        <v>8.3000000000000007</v>
      </c>
      <c r="DQ248" s="32">
        <v>119.1</v>
      </c>
      <c r="DR248" s="32">
        <f t="shared" si="1213"/>
        <v>994.8961634027778</v>
      </c>
      <c r="DS248" s="32">
        <f t="shared" si="1214"/>
        <v>962.75956480263164</v>
      </c>
      <c r="DT248" s="32">
        <f t="shared" si="1215"/>
        <v>933.83662606249993</v>
      </c>
      <c r="DU248" s="32">
        <f t="shared" si="1216"/>
        <v>907.66825291666657</v>
      </c>
      <c r="DV248" s="32">
        <f t="shared" si="1217"/>
        <v>717.35281185606073</v>
      </c>
      <c r="DW248" s="32">
        <v>469</v>
      </c>
      <c r="DX248" s="32">
        <f t="shared" si="1218"/>
        <v>56217.626582638884</v>
      </c>
      <c r="DY248" s="32">
        <f t="shared" si="1219"/>
        <v>54401.715167763155</v>
      </c>
      <c r="DZ248" s="32">
        <f t="shared" si="1220"/>
        <v>52767.394894374993</v>
      </c>
      <c r="EA248" s="32">
        <f t="shared" si="1221"/>
        <v>51288.724170833324</v>
      </c>
      <c r="EB248" s="32">
        <f t="shared" si="1222"/>
        <v>40534.755272348484</v>
      </c>
      <c r="ED248" s="15">
        <f t="shared" si="1223"/>
        <v>2157.6061374999999</v>
      </c>
      <c r="EE248" s="15">
        <f t="shared" si="1224"/>
        <v>2203.9074375</v>
      </c>
      <c r="EF248" s="15">
        <f t="shared" si="1225"/>
        <v>2250.2087374999996</v>
      </c>
      <c r="EG248" s="15">
        <f t="shared" si="1226"/>
        <v>2296.5100374999997</v>
      </c>
      <c r="EH248" s="15">
        <f t="shared" si="1227"/>
        <v>2852.1256375000003</v>
      </c>
      <c r="EI248" s="34"/>
      <c r="EJ248" s="35">
        <f t="shared" si="1228"/>
        <v>41384.389010416664</v>
      </c>
      <c r="EK248" s="35">
        <f t="shared" si="1229"/>
        <v>31740.884291666665</v>
      </c>
      <c r="EL248" s="35"/>
      <c r="EM248" s="35"/>
      <c r="EN248" s="15">
        <f t="shared" si="1034"/>
        <v>92.067800000000005</v>
      </c>
      <c r="EO248" s="15">
        <f t="shared" si="1044"/>
        <v>100.86532894736843</v>
      </c>
      <c r="EP248" s="15">
        <f t="shared" si="1045"/>
        <v>97.835162499999996</v>
      </c>
      <c r="EQ248" s="15">
        <f t="shared" si="1046"/>
        <v>88.239635416666658</v>
      </c>
      <c r="ER248" s="15">
        <f t="shared" si="1035"/>
        <v>67.677791666666664</v>
      </c>
      <c r="ES248" s="15"/>
      <c r="ET248" s="15">
        <f t="shared" si="1047"/>
        <v>1657.2204000000002</v>
      </c>
      <c r="EU248" s="15">
        <f t="shared" si="1048"/>
        <v>1916.4412500000001</v>
      </c>
      <c r="EV248" s="15">
        <f t="shared" si="1049"/>
        <v>1956.70325</v>
      </c>
      <c r="EW248" s="15">
        <f t="shared" si="1230"/>
        <v>2117.7512499999998</v>
      </c>
      <c r="EX248" s="15">
        <f t="shared" si="1231"/>
        <v>2842.4672499999997</v>
      </c>
      <c r="EY248" s="17">
        <f t="shared" si="1038"/>
        <v>1657.2204000000002</v>
      </c>
      <c r="EZ248" s="17">
        <f t="shared" si="1039"/>
        <v>1720.556</v>
      </c>
      <c r="FA248" s="17">
        <f t="shared" si="1040"/>
        <v>1785.3336999999999</v>
      </c>
      <c r="FB248" s="17">
        <f t="shared" si="1041"/>
        <v>2005.7481499999999</v>
      </c>
      <c r="FC248" s="17">
        <f t="shared" si="1042"/>
        <v>2842.4672499999997</v>
      </c>
      <c r="FE248" s="17"/>
      <c r="FF248" s="17"/>
      <c r="FG248" s="17"/>
      <c r="FH248" s="17"/>
      <c r="FI248" s="17"/>
    </row>
    <row r="249" spans="1:165" ht="13.5" thickBot="1">
      <c r="A249" s="22">
        <v>6</v>
      </c>
      <c r="B249" s="18" t="s">
        <v>242</v>
      </c>
      <c r="C249" s="23">
        <v>18</v>
      </c>
      <c r="D249" s="24">
        <v>19</v>
      </c>
      <c r="E249" s="24">
        <v>20</v>
      </c>
      <c r="F249" s="24">
        <v>21</v>
      </c>
      <c r="G249" s="25">
        <v>33</v>
      </c>
      <c r="H249" s="26"/>
      <c r="I249" s="26">
        <f t="shared" si="970"/>
        <v>0</v>
      </c>
      <c r="J249" s="4">
        <f t="shared" si="1172"/>
        <v>0</v>
      </c>
      <c r="K249" s="4">
        <f t="shared" si="1173"/>
        <v>0</v>
      </c>
      <c r="L249" s="4">
        <f t="shared" si="1174"/>
        <v>0</v>
      </c>
      <c r="M249" s="4">
        <f t="shared" si="1175"/>
        <v>0</v>
      </c>
      <c r="N249" s="6">
        <f t="shared" si="1176"/>
        <v>0</v>
      </c>
      <c r="O249" s="14">
        <v>0</v>
      </c>
      <c r="P249" s="4">
        <f>O249*1</f>
        <v>0</v>
      </c>
      <c r="Q249" s="4">
        <f t="shared" si="976"/>
        <v>0</v>
      </c>
      <c r="R249" s="4">
        <f t="shared" si="1177"/>
        <v>0</v>
      </c>
      <c r="S249" s="4">
        <f t="shared" si="1178"/>
        <v>0</v>
      </c>
      <c r="T249" s="4">
        <f t="shared" si="1179"/>
        <v>0</v>
      </c>
      <c r="U249" s="4">
        <f t="shared" si="1180"/>
        <v>0</v>
      </c>
      <c r="V249" s="7">
        <f t="shared" si="1181"/>
        <v>0</v>
      </c>
      <c r="W249" s="156">
        <v>8.1999999999999993</v>
      </c>
      <c r="X249" s="4">
        <v>4.91</v>
      </c>
      <c r="Y249" s="4">
        <f t="shared" si="1182"/>
        <v>40.262</v>
      </c>
      <c r="Z249" s="156">
        <v>15</v>
      </c>
      <c r="AA249" s="4">
        <v>4.91</v>
      </c>
      <c r="AB249" s="157">
        <f t="shared" si="1183"/>
        <v>73.650000000000006</v>
      </c>
      <c r="AC249" s="14">
        <v>7.3</v>
      </c>
      <c r="AD249" s="4">
        <v>44.08</v>
      </c>
      <c r="AE249" s="4" t="e">
        <f>#REF!*AC249</f>
        <v>#REF!</v>
      </c>
      <c r="AF249" s="6">
        <f t="shared" si="1184"/>
        <v>50.691999999999993</v>
      </c>
      <c r="AG249" s="7">
        <f t="shared" si="1185"/>
        <v>321.78399999999999</v>
      </c>
      <c r="AH249" s="5"/>
      <c r="AI249" s="4">
        <v>0</v>
      </c>
      <c r="AJ249" s="4"/>
      <c r="AK249" s="4">
        <f t="shared" si="1186"/>
        <v>0</v>
      </c>
      <c r="AL249" s="4">
        <v>0</v>
      </c>
      <c r="AM249" s="4">
        <v>0</v>
      </c>
      <c r="AN249" s="6">
        <f t="shared" si="1187"/>
        <v>0</v>
      </c>
      <c r="AO249" s="14">
        <v>0</v>
      </c>
      <c r="AP249" s="4">
        <v>0</v>
      </c>
      <c r="AQ249" s="4">
        <f>AP249*1.193</f>
        <v>0</v>
      </c>
      <c r="AR249" s="6">
        <f t="shared" si="1188"/>
        <v>0</v>
      </c>
      <c r="AS249" s="7">
        <f t="shared" si="1189"/>
        <v>0</v>
      </c>
      <c r="AT249" s="156">
        <v>15</v>
      </c>
      <c r="AU249" s="4">
        <v>1.62</v>
      </c>
      <c r="AV249" s="4">
        <v>4.71</v>
      </c>
      <c r="AW249" s="4">
        <f t="shared" si="1190"/>
        <v>24.3</v>
      </c>
      <c r="AX249" s="6">
        <f t="shared" si="1191"/>
        <v>70.650000000000006</v>
      </c>
      <c r="AY249" s="165">
        <v>65</v>
      </c>
      <c r="AZ249" s="4">
        <v>1.1200000000000001</v>
      </c>
      <c r="BA249" s="4">
        <v>74.599999999999994</v>
      </c>
      <c r="BB249" s="4">
        <v>84.8</v>
      </c>
      <c r="BC249" s="4">
        <v>96.8</v>
      </c>
      <c r="BD249" s="4">
        <v>121</v>
      </c>
      <c r="BE249" s="4">
        <f t="shared" si="1192"/>
        <v>2.4034999999999997</v>
      </c>
      <c r="BF249" s="4">
        <f t="shared" si="1193"/>
        <v>72.800000000000011</v>
      </c>
      <c r="BG249" s="6">
        <f t="shared" si="1194"/>
        <v>2.64385</v>
      </c>
      <c r="BH249" s="7">
        <f t="shared" si="1195"/>
        <v>156.22749999999999</v>
      </c>
      <c r="BI249" s="27"/>
      <c r="BJ249" s="28"/>
      <c r="BK249" s="29"/>
      <c r="BL249" s="30"/>
      <c r="BM249" s="31"/>
      <c r="BN249" s="28"/>
      <c r="BO249" s="29"/>
      <c r="BP249" s="30"/>
      <c r="BQ249" s="31"/>
      <c r="BR249" s="28"/>
      <c r="BS249" s="29"/>
      <c r="BT249" s="30"/>
      <c r="BU249" s="31"/>
      <c r="BV249" s="28"/>
      <c r="BW249" s="29"/>
      <c r="BX249" s="30"/>
      <c r="BY249" s="31"/>
      <c r="BZ249" s="28"/>
      <c r="CA249" s="29"/>
      <c r="CB249" s="30"/>
      <c r="CD249" s="33">
        <f t="shared" si="1196"/>
        <v>0</v>
      </c>
      <c r="CE249" s="17">
        <f t="shared" si="1197"/>
        <v>0</v>
      </c>
      <c r="CF249" s="17">
        <f t="shared" si="1198"/>
        <v>0</v>
      </c>
      <c r="CG249" s="17">
        <f t="shared" si="1199"/>
        <v>0</v>
      </c>
      <c r="CH249" s="17">
        <f t="shared" si="1200"/>
        <v>0</v>
      </c>
      <c r="CJ249" s="17">
        <f t="shared" si="1201"/>
        <v>0</v>
      </c>
      <c r="CK249" s="17">
        <f t="shared" si="1202"/>
        <v>0</v>
      </c>
      <c r="CL249" s="17">
        <f t="shared" si="1203"/>
        <v>0</v>
      </c>
      <c r="CM249" s="17">
        <f t="shared" si="1204"/>
        <v>0</v>
      </c>
      <c r="CN249" s="17">
        <f t="shared" si="1205"/>
        <v>0</v>
      </c>
      <c r="CO249" s="17" t="e">
        <f>#REF!+AG249+AX249+AN249+BH249+#REF!+DP249</f>
        <v>#REF!</v>
      </c>
      <c r="CP249" s="17" t="e">
        <f>CO249*1.259</f>
        <v>#REF!</v>
      </c>
      <c r="CQ249" s="17">
        <f t="shared" si="1004"/>
        <v>622.31149999999991</v>
      </c>
      <c r="CR249" s="17">
        <f t="shared" si="1005"/>
        <v>645.38509999999997</v>
      </c>
      <c r="CS249" s="17">
        <f t="shared" si="1006"/>
        <v>669.90079999999989</v>
      </c>
      <c r="CT249" s="17">
        <f t="shared" si="1007"/>
        <v>698.74279999999987</v>
      </c>
      <c r="CU249" s="17">
        <f t="shared" si="1008"/>
        <v>756.90749999999991</v>
      </c>
      <c r="CV249" s="17">
        <f t="shared" si="1206"/>
        <v>905.26136999999983</v>
      </c>
      <c r="CW249" s="17">
        <f t="shared" si="1010"/>
        <v>40.262</v>
      </c>
      <c r="CX249" s="17">
        <f t="shared" si="1207"/>
        <v>0</v>
      </c>
      <c r="CY249" s="33"/>
      <c r="CZ249" s="33"/>
      <c r="DA249" s="17"/>
      <c r="DB249" s="17"/>
      <c r="DC249" s="17"/>
      <c r="DD249" s="15">
        <f t="shared" si="1208"/>
        <v>94.65927916666665</v>
      </c>
      <c r="DE249" s="15">
        <f t="shared" si="1209"/>
        <v>92.114122368421036</v>
      </c>
      <c r="DF249" s="15">
        <f t="shared" si="1210"/>
        <v>89.823481249999986</v>
      </c>
      <c r="DG249" s="15">
        <f t="shared" si="1211"/>
        <v>87.750996428571426</v>
      </c>
      <c r="DH249" s="15">
        <f t="shared" si="1212"/>
        <v>72.678379545454547</v>
      </c>
      <c r="DI249" s="15"/>
      <c r="DJ249" s="15"/>
      <c r="DK249" s="15"/>
      <c r="DL249" s="15"/>
      <c r="DM249" s="15"/>
      <c r="DO249" s="17"/>
      <c r="DP249" s="17">
        <v>1.6</v>
      </c>
      <c r="DQ249" s="32">
        <v>119.6</v>
      </c>
      <c r="DR249" s="32">
        <f t="shared" si="1213"/>
        <v>151.45484666666664</v>
      </c>
      <c r="DS249" s="32">
        <f t="shared" si="1214"/>
        <v>147.38259578947367</v>
      </c>
      <c r="DT249" s="32">
        <f t="shared" si="1215"/>
        <v>143.71756999999999</v>
      </c>
      <c r="DU249" s="32">
        <f t="shared" si="1216"/>
        <v>140.40159428571428</v>
      </c>
      <c r="DV249" s="32">
        <f t="shared" si="1217"/>
        <v>116.28540727272728</v>
      </c>
      <c r="DW249" s="32">
        <v>14</v>
      </c>
      <c r="DX249" s="32">
        <f t="shared" si="1218"/>
        <v>1325.229908333333</v>
      </c>
      <c r="DY249" s="32">
        <f t="shared" si="1219"/>
        <v>1289.5977131578945</v>
      </c>
      <c r="DZ249" s="32">
        <f t="shared" si="1220"/>
        <v>1257.5287374999998</v>
      </c>
      <c r="EA249" s="32">
        <f t="shared" si="1221"/>
        <v>1228.51395</v>
      </c>
      <c r="EB249" s="32">
        <f t="shared" si="1222"/>
        <v>1017.4973136363636</v>
      </c>
      <c r="ED249" s="15">
        <f t="shared" si="1223"/>
        <v>1703.8670249999998</v>
      </c>
      <c r="EE249" s="15">
        <f t="shared" si="1224"/>
        <v>1750.1683249999996</v>
      </c>
      <c r="EF249" s="15">
        <f t="shared" si="1225"/>
        <v>1796.4696249999997</v>
      </c>
      <c r="EG249" s="15">
        <f t="shared" si="1226"/>
        <v>1842.770925</v>
      </c>
      <c r="EH249" s="15">
        <f t="shared" si="1227"/>
        <v>2398.3865249999999</v>
      </c>
      <c r="EI249" s="34"/>
      <c r="EJ249" s="35">
        <f t="shared" si="1228"/>
        <v>1005.197375</v>
      </c>
      <c r="EK249" s="35">
        <f t="shared" si="1229"/>
        <v>815.97050000000002</v>
      </c>
      <c r="EL249" s="35"/>
      <c r="EM249" s="35"/>
      <c r="EN249" s="15">
        <f t="shared" si="1034"/>
        <v>74.83486111111111</v>
      </c>
      <c r="EO249" s="15">
        <f t="shared" si="1044"/>
        <v>80.099236842105256</v>
      </c>
      <c r="EP249" s="15">
        <f t="shared" si="1045"/>
        <v>78.10737499999999</v>
      </c>
      <c r="EQ249" s="15">
        <f t="shared" si="1046"/>
        <v>71.799812500000002</v>
      </c>
      <c r="ER249" s="15">
        <f t="shared" si="1035"/>
        <v>58.283607142857143</v>
      </c>
      <c r="ES249" s="15"/>
      <c r="ET249" s="15">
        <f t="shared" si="1047"/>
        <v>1347.0274999999999</v>
      </c>
      <c r="EU249" s="15">
        <f t="shared" si="1048"/>
        <v>1521.8854999999999</v>
      </c>
      <c r="EV249" s="15">
        <f t="shared" si="1049"/>
        <v>1562.1474999999998</v>
      </c>
      <c r="EW249" s="15">
        <f t="shared" si="1230"/>
        <v>1723.1955</v>
      </c>
      <c r="EX249" s="15">
        <f t="shared" si="1231"/>
        <v>2447.9115000000002</v>
      </c>
      <c r="EY249" s="17">
        <f t="shared" si="1038"/>
        <v>1347.0274999999999</v>
      </c>
      <c r="EZ249" s="17">
        <f t="shared" si="1039"/>
        <v>1410.3631</v>
      </c>
      <c r="FA249" s="17">
        <f t="shared" si="1040"/>
        <v>1475.1407999999999</v>
      </c>
      <c r="FB249" s="17">
        <f t="shared" si="1041"/>
        <v>1665.0308</v>
      </c>
      <c r="FC249" s="17">
        <f t="shared" si="1042"/>
        <v>2447.9114999999997</v>
      </c>
      <c r="FE249" s="17"/>
      <c r="FF249" s="17"/>
      <c r="FG249" s="17"/>
      <c r="FH249" s="17"/>
      <c r="FI249" s="17"/>
    </row>
    <row r="250" spans="1:165" ht="13.5" thickBot="1">
      <c r="A250" s="22">
        <v>7</v>
      </c>
      <c r="B250" s="18" t="s">
        <v>243</v>
      </c>
      <c r="C250" s="23">
        <v>18</v>
      </c>
      <c r="D250" s="24">
        <v>19</v>
      </c>
      <c r="E250" s="24">
        <v>20</v>
      </c>
      <c r="F250" s="24">
        <v>21</v>
      </c>
      <c r="G250" s="25">
        <v>33</v>
      </c>
      <c r="H250" s="26"/>
      <c r="I250" s="26">
        <f t="shared" si="970"/>
        <v>0</v>
      </c>
      <c r="J250" s="4">
        <f t="shared" si="1172"/>
        <v>0</v>
      </c>
      <c r="K250" s="4">
        <f t="shared" si="1173"/>
        <v>0</v>
      </c>
      <c r="L250" s="4">
        <f t="shared" si="1174"/>
        <v>0</v>
      </c>
      <c r="M250" s="4">
        <f t="shared" si="1175"/>
        <v>0</v>
      </c>
      <c r="N250" s="6">
        <f t="shared" si="1176"/>
        <v>0</v>
      </c>
      <c r="O250" s="13">
        <v>1.6E-2</v>
      </c>
      <c r="P250" s="4">
        <v>1720.44</v>
      </c>
      <c r="Q250" s="4">
        <f t="shared" si="976"/>
        <v>1961.3016</v>
      </c>
      <c r="R250" s="4">
        <f t="shared" si="1177"/>
        <v>495.48672000000005</v>
      </c>
      <c r="S250" s="4">
        <f t="shared" si="1178"/>
        <v>523.01376000000005</v>
      </c>
      <c r="T250" s="4">
        <f t="shared" si="1179"/>
        <v>550.5408000000001</v>
      </c>
      <c r="U250" s="4">
        <f t="shared" si="1180"/>
        <v>578.06784000000005</v>
      </c>
      <c r="V250" s="7">
        <f t="shared" si="1181"/>
        <v>908.39232000000015</v>
      </c>
      <c r="W250" s="156">
        <v>8.1999999999999993</v>
      </c>
      <c r="X250" s="4">
        <v>4.91</v>
      </c>
      <c r="Y250" s="4">
        <f t="shared" si="1182"/>
        <v>40.262</v>
      </c>
      <c r="Z250" s="156">
        <v>15</v>
      </c>
      <c r="AA250" s="4">
        <v>4.91</v>
      </c>
      <c r="AB250" s="157">
        <f t="shared" si="1183"/>
        <v>73.650000000000006</v>
      </c>
      <c r="AC250" s="14">
        <v>7.3</v>
      </c>
      <c r="AD250" s="4">
        <v>44.08</v>
      </c>
      <c r="AE250" s="4" t="e">
        <f>#REF!*AC250</f>
        <v>#REF!</v>
      </c>
      <c r="AF250" s="6">
        <f t="shared" si="1184"/>
        <v>50.691999999999993</v>
      </c>
      <c r="AG250" s="7">
        <f t="shared" si="1185"/>
        <v>321.78399999999999</v>
      </c>
      <c r="AH250" s="5"/>
      <c r="AI250" s="4">
        <v>0</v>
      </c>
      <c r="AJ250" s="4"/>
      <c r="AK250" s="4">
        <f t="shared" si="1186"/>
        <v>0</v>
      </c>
      <c r="AL250" s="4">
        <v>0</v>
      </c>
      <c r="AM250" s="4">
        <v>0</v>
      </c>
      <c r="AN250" s="6">
        <f t="shared" si="1187"/>
        <v>0</v>
      </c>
      <c r="AO250" s="14">
        <v>0</v>
      </c>
      <c r="AP250" s="4">
        <v>0</v>
      </c>
      <c r="AQ250" s="4">
        <f>AP250*1.193</f>
        <v>0</v>
      </c>
      <c r="AR250" s="6">
        <f t="shared" si="1188"/>
        <v>0</v>
      </c>
      <c r="AS250" s="7">
        <f t="shared" si="1189"/>
        <v>0</v>
      </c>
      <c r="AT250" s="156">
        <v>15</v>
      </c>
      <c r="AU250" s="4">
        <v>1.62</v>
      </c>
      <c r="AV250" s="4">
        <v>4.71</v>
      </c>
      <c r="AW250" s="4">
        <f t="shared" si="1190"/>
        <v>24.3</v>
      </c>
      <c r="AX250" s="6">
        <f t="shared" si="1191"/>
        <v>70.650000000000006</v>
      </c>
      <c r="AY250" s="165">
        <v>65</v>
      </c>
      <c r="AZ250" s="4">
        <v>1.1200000000000001</v>
      </c>
      <c r="BA250" s="4">
        <v>74.599999999999994</v>
      </c>
      <c r="BB250" s="4">
        <v>84.8</v>
      </c>
      <c r="BC250" s="4">
        <v>109.5</v>
      </c>
      <c r="BD250" s="4">
        <v>121</v>
      </c>
      <c r="BE250" s="4">
        <f t="shared" si="1192"/>
        <v>2.4034999999999997</v>
      </c>
      <c r="BF250" s="4">
        <f t="shared" si="1193"/>
        <v>72.800000000000011</v>
      </c>
      <c r="BG250" s="6">
        <f t="shared" si="1194"/>
        <v>2.64385</v>
      </c>
      <c r="BH250" s="7">
        <f t="shared" si="1195"/>
        <v>156.22749999999999</v>
      </c>
      <c r="BI250" s="27"/>
      <c r="BJ250" s="28"/>
      <c r="BK250" s="29"/>
      <c r="BL250" s="30"/>
      <c r="BM250" s="31"/>
      <c r="BN250" s="28"/>
      <c r="BO250" s="29"/>
      <c r="BP250" s="30"/>
      <c r="BQ250" s="31"/>
      <c r="BR250" s="28"/>
      <c r="BS250" s="29"/>
      <c r="BT250" s="30"/>
      <c r="BU250" s="31"/>
      <c r="BV250" s="28"/>
      <c r="BW250" s="29"/>
      <c r="BX250" s="30"/>
      <c r="BY250" s="31"/>
      <c r="BZ250" s="28"/>
      <c r="CA250" s="29"/>
      <c r="CB250" s="30"/>
      <c r="CD250" s="33">
        <f t="shared" si="1196"/>
        <v>0</v>
      </c>
      <c r="CE250" s="17">
        <f t="shared" si="1197"/>
        <v>0</v>
      </c>
      <c r="CF250" s="17">
        <f t="shared" si="1198"/>
        <v>0</v>
      </c>
      <c r="CG250" s="17">
        <f t="shared" si="1199"/>
        <v>0</v>
      </c>
      <c r="CH250" s="17">
        <f t="shared" si="1200"/>
        <v>0</v>
      </c>
      <c r="CJ250" s="17">
        <f t="shared" si="1201"/>
        <v>0</v>
      </c>
      <c r="CK250" s="17">
        <f t="shared" si="1202"/>
        <v>0</v>
      </c>
      <c r="CL250" s="17">
        <f t="shared" si="1203"/>
        <v>0</v>
      </c>
      <c r="CM250" s="17">
        <f t="shared" si="1204"/>
        <v>0</v>
      </c>
      <c r="CN250" s="17">
        <f t="shared" si="1205"/>
        <v>0</v>
      </c>
      <c r="CO250" s="17" t="e">
        <f>#REF!+AG250+AX250+AN250+BH250+#REF!+DP250</f>
        <v>#REF!</v>
      </c>
      <c r="CP250" s="17" t="e">
        <f>CO250*1.259</f>
        <v>#REF!</v>
      </c>
      <c r="CQ250" s="17">
        <f t="shared" si="1004"/>
        <v>622.31149999999991</v>
      </c>
      <c r="CR250" s="17">
        <f t="shared" si="1005"/>
        <v>645.38509999999997</v>
      </c>
      <c r="CS250" s="17">
        <f t="shared" si="1006"/>
        <v>669.90079999999989</v>
      </c>
      <c r="CT250" s="17">
        <f t="shared" si="1007"/>
        <v>729.26724999999988</v>
      </c>
      <c r="CU250" s="17">
        <f t="shared" si="1008"/>
        <v>756.90749999999991</v>
      </c>
      <c r="CV250" s="17">
        <f t="shared" si="1206"/>
        <v>898.44920249999996</v>
      </c>
      <c r="CW250" s="17">
        <f t="shared" si="1010"/>
        <v>40.262</v>
      </c>
      <c r="CX250" s="17">
        <f t="shared" si="1207"/>
        <v>27.527040000000003</v>
      </c>
      <c r="CY250" s="33"/>
      <c r="CZ250" s="33"/>
      <c r="DA250" s="17"/>
      <c r="DB250" s="17"/>
      <c r="DC250" s="17"/>
      <c r="DD250" s="15">
        <f t="shared" si="1208"/>
        <v>94.65927916666665</v>
      </c>
      <c r="DE250" s="15">
        <f t="shared" si="1209"/>
        <v>92.114122368421036</v>
      </c>
      <c r="DF250" s="15">
        <f t="shared" si="1210"/>
        <v>89.823481249999986</v>
      </c>
      <c r="DG250" s="15">
        <f t="shared" si="1211"/>
        <v>87.750996428571426</v>
      </c>
      <c r="DH250" s="15">
        <f t="shared" si="1212"/>
        <v>72.678379545454547</v>
      </c>
      <c r="DI250" s="15"/>
      <c r="DJ250" s="15"/>
      <c r="DK250" s="15"/>
      <c r="DL250" s="15"/>
      <c r="DM250" s="15"/>
      <c r="DO250" s="17"/>
      <c r="DP250" s="17">
        <v>5.0999999999999996</v>
      </c>
      <c r="DQ250" s="32">
        <v>118.7</v>
      </c>
      <c r="DR250" s="32">
        <f t="shared" si="1213"/>
        <v>482.76232374999989</v>
      </c>
      <c r="DS250" s="32">
        <f t="shared" si="1214"/>
        <v>469.78202407894725</v>
      </c>
      <c r="DT250" s="32">
        <f t="shared" si="1215"/>
        <v>458.09975437499992</v>
      </c>
      <c r="DU250" s="32">
        <f t="shared" si="1216"/>
        <v>447.53008178571423</v>
      </c>
      <c r="DV250" s="32">
        <f t="shared" si="1217"/>
        <v>370.65973568181818</v>
      </c>
      <c r="DW250" s="32">
        <v>257</v>
      </c>
      <c r="DX250" s="32">
        <f t="shared" si="1218"/>
        <v>24327.434745833329</v>
      </c>
      <c r="DY250" s="32">
        <f t="shared" si="1219"/>
        <v>23673.329448684206</v>
      </c>
      <c r="DZ250" s="32">
        <f t="shared" si="1220"/>
        <v>23084.634681249998</v>
      </c>
      <c r="EA250" s="32">
        <f t="shared" si="1221"/>
        <v>22552.006082142856</v>
      </c>
      <c r="EB250" s="32">
        <f t="shared" si="1222"/>
        <v>18678.343543181818</v>
      </c>
      <c r="ED250" s="15">
        <f t="shared" si="1223"/>
        <v>1703.8670249999998</v>
      </c>
      <c r="EE250" s="15">
        <f t="shared" si="1224"/>
        <v>1750.1683249999996</v>
      </c>
      <c r="EF250" s="15">
        <f t="shared" si="1225"/>
        <v>1796.4696249999997</v>
      </c>
      <c r="EG250" s="15">
        <f t="shared" si="1226"/>
        <v>1842.770925</v>
      </c>
      <c r="EH250" s="15">
        <f t="shared" si="1227"/>
        <v>2398.3865249999999</v>
      </c>
      <c r="EI250" s="34"/>
      <c r="EJ250" s="35">
        <f t="shared" si="1228"/>
        <v>18452.551812500002</v>
      </c>
      <c r="EK250" s="35">
        <f t="shared" si="1229"/>
        <v>14978.887035714286</v>
      </c>
      <c r="EL250" s="35"/>
      <c r="EM250" s="35"/>
      <c r="EN250" s="15">
        <f t="shared" si="1034"/>
        <v>74.83486111111111</v>
      </c>
      <c r="EO250" s="15">
        <f t="shared" si="1044"/>
        <v>80.099236842105256</v>
      </c>
      <c r="EP250" s="15">
        <f t="shared" si="1045"/>
        <v>78.10737499999999</v>
      </c>
      <c r="EQ250" s="15">
        <f t="shared" si="1046"/>
        <v>71.799812500000002</v>
      </c>
      <c r="ER250" s="15">
        <f t="shared" si="1035"/>
        <v>58.283607142857143</v>
      </c>
      <c r="ES250" s="15"/>
      <c r="ET250" s="15">
        <f t="shared" si="1047"/>
        <v>1347.0274999999999</v>
      </c>
      <c r="EU250" s="15">
        <f t="shared" si="1048"/>
        <v>1521.8854999999999</v>
      </c>
      <c r="EV250" s="15">
        <f t="shared" si="1049"/>
        <v>1562.1474999999998</v>
      </c>
      <c r="EW250" s="15">
        <f t="shared" si="1230"/>
        <v>1723.1955</v>
      </c>
      <c r="EX250" s="15">
        <f t="shared" si="1231"/>
        <v>2447.9115000000002</v>
      </c>
      <c r="EY250" s="17">
        <f t="shared" si="1038"/>
        <v>1347.0274999999999</v>
      </c>
      <c r="EZ250" s="17">
        <f t="shared" si="1039"/>
        <v>1410.3631</v>
      </c>
      <c r="FA250" s="17">
        <f t="shared" si="1040"/>
        <v>1475.1407999999999</v>
      </c>
      <c r="FB250" s="17">
        <f t="shared" si="1041"/>
        <v>1695.5552499999999</v>
      </c>
      <c r="FC250" s="17">
        <f t="shared" si="1042"/>
        <v>2447.9114999999997</v>
      </c>
      <c r="FE250" s="17"/>
      <c r="FF250" s="17"/>
      <c r="FG250" s="17"/>
      <c r="FH250" s="17"/>
      <c r="FI250" s="17"/>
    </row>
    <row r="251" spans="1:165" ht="13.5" thickBot="1">
      <c r="A251" s="209">
        <v>8</v>
      </c>
      <c r="B251" s="21" t="s">
        <v>428</v>
      </c>
      <c r="C251" s="161">
        <v>18</v>
      </c>
      <c r="D251" s="162">
        <v>19</v>
      </c>
      <c r="E251" s="162">
        <v>20</v>
      </c>
      <c r="F251" s="162">
        <v>21</v>
      </c>
      <c r="G251" s="163">
        <v>33</v>
      </c>
      <c r="H251" s="26">
        <v>5</v>
      </c>
      <c r="I251" s="26">
        <f t="shared" si="970"/>
        <v>5.5</v>
      </c>
      <c r="J251" s="8">
        <f t="shared" si="1172"/>
        <v>99</v>
      </c>
      <c r="K251" s="8">
        <f t="shared" si="1173"/>
        <v>104.5</v>
      </c>
      <c r="L251" s="8">
        <f t="shared" si="1174"/>
        <v>110</v>
      </c>
      <c r="M251" s="8">
        <f t="shared" si="1175"/>
        <v>115.5</v>
      </c>
      <c r="N251" s="164">
        <f t="shared" si="1176"/>
        <v>181.5</v>
      </c>
      <c r="O251" s="218">
        <v>0</v>
      </c>
      <c r="P251" s="4">
        <f>O251*1</f>
        <v>0</v>
      </c>
      <c r="Q251" s="4">
        <f t="shared" si="976"/>
        <v>0</v>
      </c>
      <c r="R251" s="8">
        <f t="shared" si="1177"/>
        <v>0</v>
      </c>
      <c r="S251" s="8">
        <f t="shared" si="1178"/>
        <v>0</v>
      </c>
      <c r="T251" s="8">
        <f t="shared" si="1179"/>
        <v>0</v>
      </c>
      <c r="U251" s="8">
        <f t="shared" si="1180"/>
        <v>0</v>
      </c>
      <c r="V251" s="166">
        <f t="shared" si="1181"/>
        <v>0</v>
      </c>
      <c r="W251" s="156">
        <v>8.1999999999999993</v>
      </c>
      <c r="X251" s="4">
        <v>4.91</v>
      </c>
      <c r="Y251" s="4">
        <f t="shared" si="1182"/>
        <v>40.262</v>
      </c>
      <c r="Z251" s="156">
        <v>15</v>
      </c>
      <c r="AA251" s="4">
        <v>4.91</v>
      </c>
      <c r="AB251" s="157">
        <f t="shared" si="1183"/>
        <v>73.650000000000006</v>
      </c>
      <c r="AC251" s="218">
        <v>5.0999999999999996</v>
      </c>
      <c r="AD251" s="4">
        <v>34.520000000000003</v>
      </c>
      <c r="AE251" s="8" t="e">
        <f>#REF!*AC251</f>
        <v>#REF!</v>
      </c>
      <c r="AF251" s="6">
        <f t="shared" si="1184"/>
        <v>39.698</v>
      </c>
      <c r="AG251" s="7">
        <f t="shared" si="1185"/>
        <v>176.05199999999999</v>
      </c>
      <c r="AH251" s="219"/>
      <c r="AI251" s="8">
        <v>0</v>
      </c>
      <c r="AJ251" s="8"/>
      <c r="AK251" s="8">
        <f t="shared" si="1186"/>
        <v>0</v>
      </c>
      <c r="AL251" s="8">
        <v>0</v>
      </c>
      <c r="AM251" s="8">
        <v>0</v>
      </c>
      <c r="AN251" s="6">
        <f t="shared" si="1187"/>
        <v>0</v>
      </c>
      <c r="AO251" s="218">
        <v>0</v>
      </c>
      <c r="AP251" s="8">
        <v>0</v>
      </c>
      <c r="AQ251" s="4">
        <f>AP251*1.193</f>
        <v>0</v>
      </c>
      <c r="AR251" s="6">
        <f t="shared" si="1188"/>
        <v>0</v>
      </c>
      <c r="AS251" s="7">
        <f t="shared" si="1189"/>
        <v>0</v>
      </c>
      <c r="AT251" s="156">
        <v>15</v>
      </c>
      <c r="AU251" s="8">
        <v>1.62</v>
      </c>
      <c r="AV251" s="4">
        <v>4.71</v>
      </c>
      <c r="AW251" s="8">
        <f t="shared" si="1190"/>
        <v>24.3</v>
      </c>
      <c r="AX251" s="6">
        <f t="shared" si="1191"/>
        <v>70.650000000000006</v>
      </c>
      <c r="AY251" s="165">
        <v>65</v>
      </c>
      <c r="AZ251" s="8">
        <v>1.1200000000000001</v>
      </c>
      <c r="BA251" s="4">
        <v>74.599999999999994</v>
      </c>
      <c r="BB251" s="4">
        <v>84.8</v>
      </c>
      <c r="BC251" s="4">
        <v>96.8</v>
      </c>
      <c r="BD251" s="4">
        <v>156.1</v>
      </c>
      <c r="BE251" s="4">
        <f t="shared" si="1192"/>
        <v>2.4034999999999997</v>
      </c>
      <c r="BF251" s="8">
        <f t="shared" si="1193"/>
        <v>72.800000000000011</v>
      </c>
      <c r="BG251" s="6">
        <f t="shared" si="1194"/>
        <v>2.64385</v>
      </c>
      <c r="BH251" s="7">
        <f t="shared" si="1195"/>
        <v>156.22749999999999</v>
      </c>
      <c r="BI251" s="170"/>
      <c r="BJ251" s="171"/>
      <c r="BK251" s="172"/>
      <c r="BL251" s="173"/>
      <c r="BM251" s="174"/>
      <c r="BN251" s="171"/>
      <c r="BO251" s="172"/>
      <c r="BP251" s="173"/>
      <c r="BQ251" s="174"/>
      <c r="BR251" s="171"/>
      <c r="BS251" s="172"/>
      <c r="BT251" s="173"/>
      <c r="BU251" s="174"/>
      <c r="BV251" s="171"/>
      <c r="BW251" s="172"/>
      <c r="BX251" s="173"/>
      <c r="BY251" s="174"/>
      <c r="BZ251" s="171"/>
      <c r="CA251" s="172"/>
      <c r="CB251" s="173"/>
      <c r="CD251" s="33">
        <f t="shared" si="1196"/>
        <v>0</v>
      </c>
      <c r="CE251" s="17">
        <f t="shared" si="1197"/>
        <v>0</v>
      </c>
      <c r="CF251" s="17">
        <f t="shared" si="1198"/>
        <v>0</v>
      </c>
      <c r="CG251" s="17">
        <f t="shared" si="1199"/>
        <v>0</v>
      </c>
      <c r="CH251" s="17">
        <f t="shared" si="1200"/>
        <v>0</v>
      </c>
      <c r="CJ251" s="17">
        <f t="shared" si="1201"/>
        <v>0</v>
      </c>
      <c r="CK251" s="17">
        <f t="shared" si="1202"/>
        <v>0</v>
      </c>
      <c r="CL251" s="17">
        <f t="shared" si="1203"/>
        <v>0</v>
      </c>
      <c r="CM251" s="17">
        <f t="shared" si="1204"/>
        <v>0</v>
      </c>
      <c r="CN251" s="17">
        <f t="shared" si="1205"/>
        <v>0</v>
      </c>
      <c r="CO251" s="17" t="e">
        <f>#REF!+AG251+AX251+AN251+BH251+#REF!+DP251</f>
        <v>#REF!</v>
      </c>
      <c r="CP251" s="17" t="e">
        <f>CO251*1.243</f>
        <v>#REF!</v>
      </c>
      <c r="CQ251" s="17">
        <f t="shared" si="1004"/>
        <v>476.57949999999994</v>
      </c>
      <c r="CR251" s="17">
        <f t="shared" si="1005"/>
        <v>499.65309999999994</v>
      </c>
      <c r="CS251" s="17">
        <f t="shared" si="1006"/>
        <v>524.16879999999992</v>
      </c>
      <c r="CT251" s="17">
        <f t="shared" si="1007"/>
        <v>553.0107999999999</v>
      </c>
      <c r="CU251" s="17">
        <f t="shared" si="1008"/>
        <v>695.53834999999992</v>
      </c>
      <c r="CV251" s="17">
        <f t="shared" si="1206"/>
        <v>840.21032679999985</v>
      </c>
      <c r="CW251" s="17">
        <f t="shared" si="1010"/>
        <v>40.262</v>
      </c>
      <c r="CX251" s="17">
        <f t="shared" si="1207"/>
        <v>0</v>
      </c>
      <c r="CY251" s="33"/>
      <c r="CZ251" s="33"/>
      <c r="DA251" s="17"/>
      <c r="DB251" s="17"/>
      <c r="DC251" s="17"/>
      <c r="DD251" s="15">
        <f t="shared" si="1208"/>
        <v>90.738472361111093</v>
      </c>
      <c r="DE251" s="15">
        <f t="shared" si="1209"/>
        <v>88.39967381578947</v>
      </c>
      <c r="DF251" s="15">
        <f t="shared" si="1210"/>
        <v>86.294755124999995</v>
      </c>
      <c r="DG251" s="15">
        <f t="shared" si="1211"/>
        <v>84.390304880952371</v>
      </c>
      <c r="DH251" s="15">
        <f t="shared" si="1212"/>
        <v>70.539757651515146</v>
      </c>
      <c r="DI251" s="15"/>
      <c r="DJ251" s="15"/>
      <c r="DK251" s="15"/>
      <c r="DL251" s="15"/>
      <c r="DM251" s="15"/>
      <c r="DO251" s="17"/>
      <c r="DP251" s="17">
        <v>1.1000000000000001</v>
      </c>
      <c r="DQ251" s="32">
        <v>120.8</v>
      </c>
      <c r="DR251" s="32">
        <f t="shared" si="1213"/>
        <v>99.812319597222213</v>
      </c>
      <c r="DS251" s="32">
        <f t="shared" si="1214"/>
        <v>97.239641197368428</v>
      </c>
      <c r="DT251" s="32">
        <f t="shared" si="1215"/>
        <v>94.924230637500003</v>
      </c>
      <c r="DU251" s="32">
        <f t="shared" si="1216"/>
        <v>92.829335369047612</v>
      </c>
      <c r="DV251" s="32">
        <f t="shared" si="1217"/>
        <v>77.593733416666666</v>
      </c>
      <c r="DW251" s="32">
        <v>40</v>
      </c>
      <c r="DX251" s="32">
        <f t="shared" si="1218"/>
        <v>3629.5388944444439</v>
      </c>
      <c r="DY251" s="32">
        <f t="shared" si="1219"/>
        <v>3535.9869526315788</v>
      </c>
      <c r="DZ251" s="32">
        <f t="shared" si="1220"/>
        <v>3451.7902049999998</v>
      </c>
      <c r="EA251" s="32">
        <f t="shared" si="1221"/>
        <v>3375.612195238095</v>
      </c>
      <c r="EB251" s="32">
        <f t="shared" si="1222"/>
        <v>2821.5903060606061</v>
      </c>
      <c r="ED251" s="15">
        <f t="shared" si="1223"/>
        <v>1633.2925024999997</v>
      </c>
      <c r="EE251" s="15">
        <f t="shared" si="1224"/>
        <v>1679.5938025</v>
      </c>
      <c r="EF251" s="15">
        <f t="shared" si="1225"/>
        <v>1725.8951024999999</v>
      </c>
      <c r="EG251" s="15">
        <f t="shared" si="1226"/>
        <v>1772.1964024999997</v>
      </c>
      <c r="EH251" s="15">
        <f t="shared" si="1227"/>
        <v>2327.8120024999998</v>
      </c>
      <c r="EI251" s="34"/>
      <c r="EJ251" s="35">
        <f t="shared" si="1228"/>
        <v>2769.710583333333</v>
      </c>
      <c r="EK251" s="35">
        <f t="shared" si="1229"/>
        <v>2272.897476190476</v>
      </c>
      <c r="EL251" s="35"/>
      <c r="EM251" s="35"/>
      <c r="EN251" s="15">
        <f t="shared" si="1034"/>
        <v>66.738638888888886</v>
      </c>
      <c r="EO251" s="15">
        <f t="shared" si="1044"/>
        <v>76.869281578947366</v>
      </c>
      <c r="EP251" s="15">
        <f t="shared" si="1045"/>
        <v>75.038917499999997</v>
      </c>
      <c r="EQ251" s="15">
        <f t="shared" si="1046"/>
        <v>69.242764583333326</v>
      </c>
      <c r="ER251" s="15">
        <f t="shared" si="1035"/>
        <v>56.822436904761901</v>
      </c>
      <c r="ES251" s="15"/>
      <c r="ET251" s="15">
        <f t="shared" si="1047"/>
        <v>1201.2954999999999</v>
      </c>
      <c r="EU251" s="15">
        <f t="shared" si="1048"/>
        <v>1460.5163499999999</v>
      </c>
      <c r="EV251" s="15">
        <f t="shared" si="1049"/>
        <v>1500.77835</v>
      </c>
      <c r="EW251" s="15">
        <f t="shared" si="1230"/>
        <v>1661.8263499999998</v>
      </c>
      <c r="EX251" s="15">
        <f t="shared" si="1231"/>
        <v>2386.5423499999997</v>
      </c>
      <c r="EY251" s="17">
        <f t="shared" si="1038"/>
        <v>1201.2954999999999</v>
      </c>
      <c r="EZ251" s="17">
        <f t="shared" si="1039"/>
        <v>1264.6311000000001</v>
      </c>
      <c r="FA251" s="17">
        <f t="shared" si="1040"/>
        <v>1329.4087999999999</v>
      </c>
      <c r="FB251" s="17">
        <f t="shared" si="1041"/>
        <v>1519.2988</v>
      </c>
      <c r="FC251" s="17">
        <f t="shared" si="1042"/>
        <v>2386.5423499999997</v>
      </c>
      <c r="FE251" s="17"/>
      <c r="FF251" s="17"/>
      <c r="FG251" s="17"/>
      <c r="FH251" s="17"/>
      <c r="FI251" s="17"/>
    </row>
    <row r="252" spans="1:165" ht="13.5" thickBot="1">
      <c r="A252" s="3">
        <v>20</v>
      </c>
      <c r="B252" s="207" t="s">
        <v>244</v>
      </c>
      <c r="C252" s="175"/>
      <c r="D252" s="176"/>
      <c r="E252" s="176"/>
      <c r="F252" s="176"/>
      <c r="G252" s="177"/>
      <c r="H252" s="26"/>
      <c r="I252" s="26">
        <f t="shared" si="970"/>
        <v>0</v>
      </c>
      <c r="J252" s="9"/>
      <c r="K252" s="9"/>
      <c r="L252" s="9"/>
      <c r="M252" s="9"/>
      <c r="N252" s="148"/>
      <c r="O252" s="210"/>
      <c r="P252" s="4">
        <f>O252*1</f>
        <v>0</v>
      </c>
      <c r="Q252" s="4">
        <f t="shared" si="976"/>
        <v>0</v>
      </c>
      <c r="R252" s="9"/>
      <c r="S252" s="9"/>
      <c r="T252" s="9"/>
      <c r="U252" s="9"/>
      <c r="V252" s="179"/>
      <c r="W252" s="156"/>
      <c r="X252" s="4"/>
      <c r="Y252" s="4"/>
      <c r="Z252" s="156"/>
      <c r="AA252" s="4"/>
      <c r="AB252" s="157"/>
      <c r="AC252" s="210"/>
      <c r="AD252" s="6"/>
      <c r="AE252" s="9"/>
      <c r="AF252" s="6"/>
      <c r="AG252" s="7"/>
      <c r="AH252" s="211"/>
      <c r="AI252" s="9"/>
      <c r="AJ252" s="9"/>
      <c r="AK252" s="9"/>
      <c r="AL252" s="9"/>
      <c r="AM252" s="9"/>
      <c r="AN252" s="6"/>
      <c r="AO252" s="210"/>
      <c r="AP252" s="9"/>
      <c r="AQ252" s="4"/>
      <c r="AR252" s="6"/>
      <c r="AS252" s="7"/>
      <c r="AT252" s="156"/>
      <c r="AU252" s="9"/>
      <c r="AV252" s="4"/>
      <c r="AW252" s="9"/>
      <c r="AX252" s="6"/>
      <c r="AY252" s="165"/>
      <c r="AZ252" s="9"/>
      <c r="BA252" s="4"/>
      <c r="BB252" s="4"/>
      <c r="BC252" s="4"/>
      <c r="BD252" s="4"/>
      <c r="BE252" s="4"/>
      <c r="BF252" s="9"/>
      <c r="BG252" s="6"/>
      <c r="BH252" s="7"/>
      <c r="BI252" s="181"/>
      <c r="BJ252" s="182"/>
      <c r="BK252" s="183"/>
      <c r="BL252" s="184"/>
      <c r="BM252" s="185"/>
      <c r="BN252" s="182"/>
      <c r="BO252" s="183"/>
      <c r="BP252" s="184"/>
      <c r="BQ252" s="185"/>
      <c r="BR252" s="182"/>
      <c r="BS252" s="183"/>
      <c r="BT252" s="184"/>
      <c r="BU252" s="185"/>
      <c r="BV252" s="182"/>
      <c r="BW252" s="183"/>
      <c r="BX252" s="184"/>
      <c r="BY252" s="185"/>
      <c r="BZ252" s="182"/>
      <c r="CA252" s="183"/>
      <c r="CB252" s="184"/>
      <c r="CD252" s="33"/>
      <c r="CE252" s="17"/>
      <c r="CF252" s="17"/>
      <c r="CG252" s="17"/>
      <c r="CH252" s="17"/>
      <c r="CJ252" s="17"/>
      <c r="CK252" s="17"/>
      <c r="CL252" s="17"/>
      <c r="CM252" s="17"/>
      <c r="CN252" s="17"/>
      <c r="CO252" s="17"/>
      <c r="CP252" s="17"/>
      <c r="CQ252" s="17">
        <f t="shared" si="1004"/>
        <v>0</v>
      </c>
      <c r="CR252" s="17">
        <f t="shared" si="1005"/>
        <v>0</v>
      </c>
      <c r="CS252" s="17">
        <f t="shared" si="1006"/>
        <v>0</v>
      </c>
      <c r="CT252" s="17">
        <f t="shared" si="1007"/>
        <v>0</v>
      </c>
      <c r="CU252" s="17">
        <f t="shared" si="1008"/>
        <v>0</v>
      </c>
      <c r="CV252" s="17"/>
      <c r="CW252" s="17">
        <f t="shared" si="1010"/>
        <v>0</v>
      </c>
      <c r="CX252" s="17"/>
      <c r="CY252" s="33"/>
      <c r="CZ252" s="33"/>
      <c r="DA252" s="17"/>
      <c r="DB252" s="17"/>
      <c r="DC252" s="17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O252" s="17"/>
      <c r="DP252" s="17"/>
      <c r="ED252" s="15"/>
      <c r="EE252" s="15"/>
      <c r="EF252" s="15"/>
      <c r="EG252" s="15"/>
      <c r="EH252" s="15"/>
      <c r="EI252" s="34"/>
      <c r="EJ252" s="35"/>
      <c r="EK252" s="35"/>
      <c r="EL252" s="35"/>
      <c r="EM252" s="35"/>
      <c r="EN252" s="15">
        <f t="shared" si="1034"/>
        <v>0</v>
      </c>
      <c r="EO252" s="15">
        <f t="shared" si="1044"/>
        <v>0</v>
      </c>
      <c r="EP252" s="15">
        <f t="shared" si="1045"/>
        <v>0</v>
      </c>
      <c r="EQ252" s="15">
        <f t="shared" si="1046"/>
        <v>0</v>
      </c>
      <c r="ER252" s="15">
        <f t="shared" si="1035"/>
        <v>0</v>
      </c>
      <c r="ES252" s="15"/>
      <c r="ET252" s="15">
        <f t="shared" si="1047"/>
        <v>0</v>
      </c>
      <c r="EU252" s="15">
        <f t="shared" si="1048"/>
        <v>0</v>
      </c>
      <c r="EV252" s="15">
        <f t="shared" si="1049"/>
        <v>0</v>
      </c>
      <c r="EW252" s="15"/>
      <c r="EX252" s="15"/>
      <c r="EY252" s="17">
        <f t="shared" si="1038"/>
        <v>0</v>
      </c>
      <c r="EZ252" s="17">
        <f t="shared" si="1039"/>
        <v>0</v>
      </c>
      <c r="FA252" s="17">
        <f t="shared" si="1040"/>
        <v>0</v>
      </c>
      <c r="FB252" s="17">
        <f t="shared" si="1041"/>
        <v>0</v>
      </c>
      <c r="FC252" s="17">
        <f t="shared" si="1042"/>
        <v>0</v>
      </c>
      <c r="FE252" s="17"/>
      <c r="FF252" s="17"/>
      <c r="FG252" s="17"/>
      <c r="FH252" s="17"/>
      <c r="FI252" s="17"/>
    </row>
    <row r="253" spans="1:165" ht="13.5" thickBot="1">
      <c r="A253" s="22">
        <v>1</v>
      </c>
      <c r="B253" s="18" t="s">
        <v>245</v>
      </c>
      <c r="C253" s="23">
        <v>18</v>
      </c>
      <c r="D253" s="24">
        <v>19</v>
      </c>
      <c r="E253" s="24">
        <v>20</v>
      </c>
      <c r="F253" s="24">
        <v>21</v>
      </c>
      <c r="G253" s="25">
        <v>33</v>
      </c>
      <c r="H253" s="26"/>
      <c r="I253" s="26">
        <f t="shared" si="970"/>
        <v>0</v>
      </c>
      <c r="J253" s="4">
        <f t="shared" ref="J253:J265" si="1232">I253*C253</f>
        <v>0</v>
      </c>
      <c r="K253" s="4">
        <f t="shared" ref="K253:K265" si="1233">I253*D253</f>
        <v>0</v>
      </c>
      <c r="L253" s="4">
        <f t="shared" ref="L253:L265" si="1234">I253*E253</f>
        <v>0</v>
      </c>
      <c r="M253" s="4">
        <f t="shared" ref="M253:M265" si="1235">I253*F253</f>
        <v>0</v>
      </c>
      <c r="N253" s="6">
        <f t="shared" ref="N253:N265" si="1236">I253*G253</f>
        <v>0</v>
      </c>
      <c r="O253" s="14">
        <v>0</v>
      </c>
      <c r="P253" s="4">
        <f>O253*1</f>
        <v>0</v>
      </c>
      <c r="Q253" s="4">
        <f t="shared" si="976"/>
        <v>0</v>
      </c>
      <c r="R253" s="4">
        <f t="shared" ref="R253:R265" si="1237">P253*O253*C253</f>
        <v>0</v>
      </c>
      <c r="S253" s="4">
        <f t="shared" ref="S253:S265" si="1238">P253*O253*D253</f>
        <v>0</v>
      </c>
      <c r="T253" s="4">
        <f t="shared" ref="T253:T265" si="1239">P253*O253*E253</f>
        <v>0</v>
      </c>
      <c r="U253" s="4">
        <f t="shared" ref="U253:U265" si="1240">P253*O253*F253</f>
        <v>0</v>
      </c>
      <c r="V253" s="7">
        <f t="shared" ref="V253:V265" si="1241">P253*O253*G253</f>
        <v>0</v>
      </c>
      <c r="W253" s="156">
        <v>8.1999999999999993</v>
      </c>
      <c r="X253" s="4">
        <v>4.91</v>
      </c>
      <c r="Y253" s="4">
        <f t="shared" ref="Y253:Y265" si="1242">W253*X253</f>
        <v>40.262</v>
      </c>
      <c r="Z253" s="156">
        <v>15</v>
      </c>
      <c r="AA253" s="4">
        <v>4.91</v>
      </c>
      <c r="AB253" s="157">
        <f t="shared" ref="AB253:AB265" si="1243">AA253*Z253</f>
        <v>73.650000000000006</v>
      </c>
      <c r="AC253" s="14">
        <v>7.3</v>
      </c>
      <c r="AD253" s="4">
        <v>45.6</v>
      </c>
      <c r="AE253" s="4" t="e">
        <f>#REF!*AC253</f>
        <v>#REF!</v>
      </c>
      <c r="AF253" s="6">
        <f t="shared" ref="AF253:AF265" si="1244">AD253*1.15</f>
        <v>52.44</v>
      </c>
      <c r="AG253" s="7">
        <f t="shared" ref="AG253:AG265" si="1245">AC253*AD253</f>
        <v>332.88</v>
      </c>
      <c r="AH253" s="5"/>
      <c r="AI253" s="4">
        <v>0</v>
      </c>
      <c r="AJ253" s="4"/>
      <c r="AK253" s="4">
        <f t="shared" ref="AK253:AK265" si="1246">AI253*AH253</f>
        <v>0</v>
      </c>
      <c r="AL253" s="4"/>
      <c r="AM253" s="4"/>
      <c r="AN253" s="6">
        <f t="shared" ref="AN253:AN265" si="1247">AH253*AJ253</f>
        <v>0</v>
      </c>
      <c r="AO253" s="14">
        <v>0</v>
      </c>
      <c r="AP253" s="4">
        <v>0</v>
      </c>
      <c r="AQ253" s="4">
        <f>AP253*1.193</f>
        <v>0</v>
      </c>
      <c r="AR253" s="6">
        <f t="shared" ref="AR253:AR265" si="1248">AQ253*1.1</f>
        <v>0</v>
      </c>
      <c r="AS253" s="7">
        <f t="shared" ref="AS253:AS265" si="1249">AO253*AQ253</f>
        <v>0</v>
      </c>
      <c r="AT253" s="156">
        <v>15</v>
      </c>
      <c r="AU253" s="4">
        <v>1.62</v>
      </c>
      <c r="AV253" s="4">
        <v>4.71</v>
      </c>
      <c r="AW253" s="4">
        <f t="shared" ref="AW253:AW265" si="1250">AU253*AT253</f>
        <v>24.3</v>
      </c>
      <c r="AX253" s="6">
        <f t="shared" ref="AX253:AX265" si="1251">AV253*AT253</f>
        <v>70.650000000000006</v>
      </c>
      <c r="AY253" s="165">
        <v>65</v>
      </c>
      <c r="AZ253" s="4">
        <v>1.1200000000000001</v>
      </c>
      <c r="BA253" s="4">
        <v>68.900000000000006</v>
      </c>
      <c r="BB253" s="4">
        <v>84.8</v>
      </c>
      <c r="BC253" s="4">
        <v>96.8</v>
      </c>
      <c r="BD253" s="4">
        <v>121</v>
      </c>
      <c r="BE253" s="4">
        <f t="shared" ref="BE253:BE261" si="1252">2.09*115/100</f>
        <v>2.4034999999999997</v>
      </c>
      <c r="BF253" s="4">
        <f t="shared" ref="BF253:BF265" si="1253">AZ253*AY253</f>
        <v>72.800000000000011</v>
      </c>
      <c r="BG253" s="6">
        <f t="shared" ref="BG253:BG265" si="1254">BE253*1.1</f>
        <v>2.64385</v>
      </c>
      <c r="BH253" s="7">
        <f t="shared" ref="BH253:BH265" si="1255">BE253*AY253</f>
        <v>156.22749999999999</v>
      </c>
      <c r="BI253" s="27"/>
      <c r="BJ253" s="28"/>
      <c r="BK253" s="29"/>
      <c r="BL253" s="30"/>
      <c r="BM253" s="31"/>
      <c r="BN253" s="28"/>
      <c r="BO253" s="29"/>
      <c r="BP253" s="30"/>
      <c r="BQ253" s="31"/>
      <c r="BR253" s="28"/>
      <c r="BS253" s="29"/>
      <c r="BT253" s="30"/>
      <c r="BU253" s="31"/>
      <c r="BV253" s="28"/>
      <c r="BW253" s="29"/>
      <c r="BX253" s="30"/>
      <c r="BY253" s="31"/>
      <c r="BZ253" s="28"/>
      <c r="CA253" s="29"/>
      <c r="CB253" s="30"/>
      <c r="CD253" s="33">
        <f t="shared" ref="CD253:CD265" si="1256">(AS253*5)</f>
        <v>0</v>
      </c>
      <c r="CE253" s="17">
        <f t="shared" ref="CE253:CE265" si="1257">AS253*4</f>
        <v>0</v>
      </c>
      <c r="CF253" s="17">
        <f t="shared" ref="CF253:CF265" si="1258">AS253*3</f>
        <v>0</v>
      </c>
      <c r="CG253" s="17">
        <f t="shared" ref="CG253:CG265" si="1259">AS253*2</f>
        <v>0</v>
      </c>
      <c r="CH253" s="17">
        <f t="shared" ref="CH253:CH265" si="1260">AS253</f>
        <v>0</v>
      </c>
      <c r="CJ253" s="17">
        <f t="shared" ref="CJ253:CJ265" si="1261">CD253/5/18</f>
        <v>0</v>
      </c>
      <c r="CK253" s="17">
        <f t="shared" ref="CK253:CK265" si="1262">CE253/4/19</f>
        <v>0</v>
      </c>
      <c r="CL253" s="17">
        <f t="shared" ref="CL253:CL265" si="1263">CF253/3/20</f>
        <v>0</v>
      </c>
      <c r="CM253" s="17">
        <f t="shared" ref="CM253:CM265" si="1264">CG253/2/21</f>
        <v>0</v>
      </c>
      <c r="CN253" s="17">
        <f t="shared" ref="CN253:CN265" si="1265">CH253/1/33</f>
        <v>0</v>
      </c>
      <c r="CO253" s="17" t="e">
        <f>#REF!+AG253+AX253+AN253+BH253+#REF!+DP253</f>
        <v>#REF!</v>
      </c>
      <c r="CP253" s="17" t="e">
        <f>CO253*1.259</f>
        <v>#REF!</v>
      </c>
      <c r="CQ253" s="17">
        <f t="shared" si="1004"/>
        <v>633.40749999999991</v>
      </c>
      <c r="CR253" s="17">
        <f t="shared" si="1005"/>
        <v>642.78114999999991</v>
      </c>
      <c r="CS253" s="17">
        <f t="shared" si="1006"/>
        <v>680.99679999999989</v>
      </c>
      <c r="CT253" s="17">
        <f t="shared" si="1007"/>
        <v>709.83879999999988</v>
      </c>
      <c r="CU253" s="17">
        <f t="shared" si="1008"/>
        <v>768.00349999999992</v>
      </c>
      <c r="CV253" s="17">
        <f t="shared" ref="CV253:CV265" si="1266">CU253*DQ253/100</f>
        <v>913.15616150000005</v>
      </c>
      <c r="CW253" s="17">
        <f t="shared" si="1010"/>
        <v>40.262</v>
      </c>
      <c r="CX253" s="17">
        <f t="shared" ref="CX253:CX265" si="1267">O253*P253</f>
        <v>0</v>
      </c>
      <c r="CY253" s="33"/>
      <c r="CZ253" s="33"/>
      <c r="DA253" s="17"/>
      <c r="DB253" s="17"/>
      <c r="DC253" s="17"/>
      <c r="DD253" s="15">
        <f t="shared" ref="DD253:DD265" si="1268">(CU253/18+CW253)*1.15</f>
        <v>95.368190277777757</v>
      </c>
      <c r="DE253" s="15">
        <f t="shared" ref="DE253:DE265" si="1269">(CU253/19+CW253)*1.15</f>
        <v>92.785722368421034</v>
      </c>
      <c r="DF253" s="15">
        <f t="shared" ref="DF253:DF265" si="1270">(CU253/20+CW253) *1.15</f>
        <v>90.461501249999984</v>
      </c>
      <c r="DG253" s="15">
        <f t="shared" ref="DG253:DG265" si="1271">(CU253/21+CW253)*1.15</f>
        <v>88.358634523809499</v>
      </c>
      <c r="DH253" s="15">
        <f t="shared" ref="DH253:DH265" si="1272">(CU253/33+CW253) *1.15</f>
        <v>73.065058333333326</v>
      </c>
      <c r="DI253" s="15"/>
      <c r="DJ253" s="15"/>
      <c r="DK253" s="15"/>
      <c r="DL253" s="15"/>
      <c r="DM253" s="15"/>
      <c r="DO253" s="17"/>
      <c r="DP253" s="17">
        <v>5</v>
      </c>
      <c r="DQ253" s="32">
        <v>118.9</v>
      </c>
      <c r="DR253" s="32">
        <f t="shared" ref="DR253:DR265" si="1273">DD253*DP253</f>
        <v>476.84095138888881</v>
      </c>
      <c r="DS253" s="32">
        <f t="shared" ref="DS253:DS265" si="1274">DE253*DP253</f>
        <v>463.92861184210517</v>
      </c>
      <c r="DT253" s="32">
        <f t="shared" ref="DT253:DT265" si="1275">DF253*DP253</f>
        <v>452.3075062499999</v>
      </c>
      <c r="DU253" s="32">
        <f t="shared" ref="DU253:DU265" si="1276">DG253*DP253</f>
        <v>441.79317261904748</v>
      </c>
      <c r="DV253" s="32">
        <f t="shared" ref="DV253:DV265" si="1277">DH253*DP253</f>
        <v>365.32529166666666</v>
      </c>
      <c r="DW253" s="32">
        <v>85</v>
      </c>
      <c r="DX253" s="32">
        <f t="shared" ref="DX253:DX265" si="1278">DD253*DW253</f>
        <v>8106.2961736111092</v>
      </c>
      <c r="DY253" s="32">
        <f t="shared" ref="DY253:DY265" si="1279">DE253*DW253</f>
        <v>7886.7864013157878</v>
      </c>
      <c r="DZ253" s="32">
        <f t="shared" ref="DZ253:DZ265" si="1280">DF253*DW253</f>
        <v>7689.2276062499986</v>
      </c>
      <c r="EA253" s="32">
        <f t="shared" ref="EA253:EA265" si="1281">DG253*DW253</f>
        <v>7510.4839345238079</v>
      </c>
      <c r="EB253" s="32">
        <f t="shared" ref="EB253:EB265" si="1282">DH253*DW253</f>
        <v>6210.5299583333326</v>
      </c>
      <c r="ED253" s="15">
        <f t="shared" ref="ED253:ED265" si="1283">DD253*18</f>
        <v>1716.6274249999997</v>
      </c>
      <c r="EE253" s="15">
        <f t="shared" ref="EE253:EE265" si="1284">DE253*19</f>
        <v>1762.9287249999998</v>
      </c>
      <c r="EF253" s="15">
        <f t="shared" ref="EF253:EF265" si="1285">DF253*20</f>
        <v>1809.2300249999996</v>
      </c>
      <c r="EG253" s="15">
        <f t="shared" ref="EG253:EG265" si="1286">DG253*21</f>
        <v>1855.5313249999995</v>
      </c>
      <c r="EH253" s="15">
        <f t="shared" ref="EH253:EH265" si="1287">DH253*33</f>
        <v>2411.1469249999996</v>
      </c>
      <c r="EI253" s="34"/>
      <c r="EJ253" s="35">
        <f t="shared" ref="EJ253:EJ265" si="1288">EQ253*DW253</f>
        <v>6142.2823958333338</v>
      </c>
      <c r="EK253" s="35">
        <f t="shared" ref="EK253:EK265" si="1289">ER253*DW253</f>
        <v>4976.5627976190472</v>
      </c>
      <c r="EL253" s="35"/>
      <c r="EM253" s="35"/>
      <c r="EN253" s="15">
        <f t="shared" si="1034"/>
        <v>75.45130555555555</v>
      </c>
      <c r="EO253" s="15">
        <f t="shared" si="1044"/>
        <v>80.683236842105259</v>
      </c>
      <c r="EP253" s="15">
        <f t="shared" si="1045"/>
        <v>78.662174999999991</v>
      </c>
      <c r="EQ253" s="15">
        <f t="shared" si="1046"/>
        <v>72.262145833333335</v>
      </c>
      <c r="ER253" s="15">
        <f t="shared" si="1035"/>
        <v>58.547797619047614</v>
      </c>
      <c r="ES253" s="15"/>
      <c r="ET253" s="15">
        <f t="shared" si="1047"/>
        <v>1358.1234999999999</v>
      </c>
      <c r="EU253" s="15">
        <f t="shared" si="1048"/>
        <v>1532.9814999999999</v>
      </c>
      <c r="EV253" s="15">
        <f t="shared" si="1049"/>
        <v>1573.2434999999998</v>
      </c>
      <c r="EW253" s="15">
        <f t="shared" ref="EW253:EW265" si="1290">EQ253*24</f>
        <v>1734.2915</v>
      </c>
      <c r="EX253" s="15">
        <f t="shared" ref="EX253:EX265" si="1291">ER253*42</f>
        <v>2459.0074999999997</v>
      </c>
      <c r="EY253" s="17">
        <f t="shared" si="1038"/>
        <v>1358.1234999999999</v>
      </c>
      <c r="EZ253" s="17">
        <f t="shared" si="1039"/>
        <v>1407.7591499999999</v>
      </c>
      <c r="FA253" s="17">
        <f t="shared" si="1040"/>
        <v>1486.2367999999999</v>
      </c>
      <c r="FB253" s="17">
        <f t="shared" si="1041"/>
        <v>1676.1268</v>
      </c>
      <c r="FC253" s="17">
        <f t="shared" si="1042"/>
        <v>2459.0074999999997</v>
      </c>
      <c r="FE253" s="17"/>
      <c r="FF253" s="17"/>
      <c r="FG253" s="17"/>
      <c r="FH253" s="17"/>
      <c r="FI253" s="17"/>
    </row>
    <row r="254" spans="1:165" ht="13.5" thickBot="1">
      <c r="A254" s="22">
        <v>2</v>
      </c>
      <c r="B254" s="18" t="s">
        <v>246</v>
      </c>
      <c r="C254" s="23">
        <v>18</v>
      </c>
      <c r="D254" s="24">
        <v>19</v>
      </c>
      <c r="E254" s="24">
        <v>20</v>
      </c>
      <c r="F254" s="24">
        <v>21</v>
      </c>
      <c r="G254" s="25">
        <v>33</v>
      </c>
      <c r="H254" s="26"/>
      <c r="I254" s="26">
        <f t="shared" si="970"/>
        <v>0</v>
      </c>
      <c r="J254" s="4">
        <f t="shared" si="1232"/>
        <v>0</v>
      </c>
      <c r="K254" s="4">
        <f t="shared" si="1233"/>
        <v>0</v>
      </c>
      <c r="L254" s="4">
        <f t="shared" si="1234"/>
        <v>0</v>
      </c>
      <c r="M254" s="4">
        <f t="shared" si="1235"/>
        <v>0</v>
      </c>
      <c r="N254" s="6">
        <f t="shared" si="1236"/>
        <v>0</v>
      </c>
      <c r="O254" s="13">
        <v>1.43E-2</v>
      </c>
      <c r="P254" s="4">
        <v>1720.44</v>
      </c>
      <c r="Q254" s="4">
        <f t="shared" si="976"/>
        <v>1961.3016</v>
      </c>
      <c r="R254" s="4">
        <f t="shared" si="1237"/>
        <v>442.84125600000004</v>
      </c>
      <c r="S254" s="4">
        <f t="shared" si="1238"/>
        <v>467.44354800000002</v>
      </c>
      <c r="T254" s="4">
        <f t="shared" si="1239"/>
        <v>492.04584000000006</v>
      </c>
      <c r="U254" s="4">
        <f t="shared" si="1240"/>
        <v>516.64813200000003</v>
      </c>
      <c r="V254" s="7">
        <f t="shared" si="1241"/>
        <v>811.8756360000001</v>
      </c>
      <c r="W254" s="156">
        <v>8.1999999999999993</v>
      </c>
      <c r="X254" s="4">
        <v>4.91</v>
      </c>
      <c r="Y254" s="4">
        <f t="shared" si="1242"/>
        <v>40.262</v>
      </c>
      <c r="Z254" s="156">
        <v>15</v>
      </c>
      <c r="AA254" s="4">
        <v>4.91</v>
      </c>
      <c r="AB254" s="157">
        <f t="shared" si="1243"/>
        <v>73.650000000000006</v>
      </c>
      <c r="AC254" s="14">
        <v>7.3</v>
      </c>
      <c r="AD254" s="4">
        <v>25.61</v>
      </c>
      <c r="AE254" s="4" t="e">
        <f>#REF!*AC254</f>
        <v>#REF!</v>
      </c>
      <c r="AF254" s="6">
        <f t="shared" si="1244"/>
        <v>29.451499999999996</v>
      </c>
      <c r="AG254" s="7">
        <f t="shared" si="1245"/>
        <v>186.953</v>
      </c>
      <c r="AH254" s="5"/>
      <c r="AI254" s="4">
        <v>0</v>
      </c>
      <c r="AJ254" s="4"/>
      <c r="AK254" s="4">
        <f t="shared" si="1246"/>
        <v>0</v>
      </c>
      <c r="AL254" s="4"/>
      <c r="AM254" s="4"/>
      <c r="AN254" s="6">
        <f t="shared" si="1247"/>
        <v>0</v>
      </c>
      <c r="AO254" s="14">
        <v>1</v>
      </c>
      <c r="AP254" s="4">
        <v>0</v>
      </c>
      <c r="AQ254" s="4">
        <v>30</v>
      </c>
      <c r="AR254" s="6">
        <f t="shared" si="1248"/>
        <v>33</v>
      </c>
      <c r="AS254" s="7">
        <f t="shared" si="1249"/>
        <v>30</v>
      </c>
      <c r="AT254" s="156">
        <v>15</v>
      </c>
      <c r="AU254" s="4">
        <v>1.62</v>
      </c>
      <c r="AV254" s="4">
        <v>4.71</v>
      </c>
      <c r="AW254" s="4">
        <f t="shared" si="1250"/>
        <v>24.3</v>
      </c>
      <c r="AX254" s="6">
        <f t="shared" si="1251"/>
        <v>70.650000000000006</v>
      </c>
      <c r="AY254" s="165">
        <v>65</v>
      </c>
      <c r="AZ254" s="4">
        <v>1.1200000000000001</v>
      </c>
      <c r="BA254" s="4">
        <v>74.599999999999994</v>
      </c>
      <c r="BB254" s="4">
        <v>84.8</v>
      </c>
      <c r="BC254" s="4">
        <v>96.8</v>
      </c>
      <c r="BD254" s="4">
        <v>121</v>
      </c>
      <c r="BE254" s="4">
        <f t="shared" si="1252"/>
        <v>2.4034999999999997</v>
      </c>
      <c r="BF254" s="4">
        <f t="shared" si="1253"/>
        <v>72.800000000000011</v>
      </c>
      <c r="BG254" s="6">
        <f t="shared" si="1254"/>
        <v>2.64385</v>
      </c>
      <c r="BH254" s="7">
        <f t="shared" si="1255"/>
        <v>156.22749999999999</v>
      </c>
      <c r="BI254" s="27"/>
      <c r="BJ254" s="28"/>
      <c r="BK254" s="29"/>
      <c r="BL254" s="30"/>
      <c r="BM254" s="31"/>
      <c r="BN254" s="28"/>
      <c r="BO254" s="29"/>
      <c r="BP254" s="30"/>
      <c r="BQ254" s="31"/>
      <c r="BR254" s="28"/>
      <c r="BS254" s="29"/>
      <c r="BT254" s="30"/>
      <c r="BU254" s="31"/>
      <c r="BV254" s="28"/>
      <c r="BW254" s="29"/>
      <c r="BX254" s="30"/>
      <c r="BY254" s="31"/>
      <c r="BZ254" s="28"/>
      <c r="CA254" s="29"/>
      <c r="CB254" s="30"/>
      <c r="CD254" s="33">
        <f t="shared" si="1256"/>
        <v>150</v>
      </c>
      <c r="CE254" s="17">
        <f t="shared" si="1257"/>
        <v>120</v>
      </c>
      <c r="CF254" s="17">
        <f t="shared" si="1258"/>
        <v>90</v>
      </c>
      <c r="CG254" s="17">
        <f t="shared" si="1259"/>
        <v>60</v>
      </c>
      <c r="CH254" s="17">
        <f t="shared" si="1260"/>
        <v>30</v>
      </c>
      <c r="CJ254" s="17">
        <f t="shared" si="1261"/>
        <v>1.6666666666666667</v>
      </c>
      <c r="CK254" s="17">
        <f t="shared" si="1262"/>
        <v>1.5789473684210527</v>
      </c>
      <c r="CL254" s="17">
        <f t="shared" si="1263"/>
        <v>1.5</v>
      </c>
      <c r="CM254" s="17">
        <f t="shared" si="1264"/>
        <v>1.4285714285714286</v>
      </c>
      <c r="CN254" s="17">
        <f t="shared" si="1265"/>
        <v>0.90909090909090906</v>
      </c>
      <c r="CO254" s="17" t="e">
        <f>#REF!+AG254+AX254+AN254+BH254+#REF!+DP254</f>
        <v>#REF!</v>
      </c>
      <c r="CP254" s="17" t="e">
        <f>CO254*1.232</f>
        <v>#REF!</v>
      </c>
      <c r="CQ254" s="17">
        <f t="shared" si="1004"/>
        <v>517.48050000000001</v>
      </c>
      <c r="CR254" s="17">
        <f t="shared" si="1005"/>
        <v>540.55410000000006</v>
      </c>
      <c r="CS254" s="17">
        <f t="shared" si="1006"/>
        <v>565.06979999999999</v>
      </c>
      <c r="CT254" s="17">
        <f t="shared" si="1007"/>
        <v>593.91179999999997</v>
      </c>
      <c r="CU254" s="17">
        <f t="shared" si="1008"/>
        <v>652.07650000000001</v>
      </c>
      <c r="CV254" s="17">
        <f t="shared" si="1266"/>
        <v>764.88573450000001</v>
      </c>
      <c r="CW254" s="17">
        <f t="shared" si="1010"/>
        <v>40.262</v>
      </c>
      <c r="CX254" s="17">
        <f t="shared" si="1267"/>
        <v>24.602292000000002</v>
      </c>
      <c r="CY254" s="33"/>
      <c r="CZ254" s="33"/>
      <c r="DA254" s="17"/>
      <c r="DB254" s="17"/>
      <c r="DC254" s="17"/>
      <c r="DD254" s="15">
        <f t="shared" si="1268"/>
        <v>87.961743055555544</v>
      </c>
      <c r="DE254" s="15">
        <f t="shared" si="1269"/>
        <v>85.769088157894743</v>
      </c>
      <c r="DF254" s="15">
        <f t="shared" si="1270"/>
        <v>83.79569875</v>
      </c>
      <c r="DG254" s="15">
        <f t="shared" si="1271"/>
        <v>82.010251190476183</v>
      </c>
      <c r="DH254" s="15">
        <f t="shared" si="1272"/>
        <v>69.025178030303024</v>
      </c>
      <c r="DI254" s="15"/>
      <c r="DJ254" s="15"/>
      <c r="DK254" s="15"/>
      <c r="DL254" s="15"/>
      <c r="DM254" s="15"/>
      <c r="DO254" s="17"/>
      <c r="DP254" s="17">
        <v>5</v>
      </c>
      <c r="DQ254" s="32">
        <v>117.3</v>
      </c>
      <c r="DR254" s="32">
        <f t="shared" si="1273"/>
        <v>439.80871527777771</v>
      </c>
      <c r="DS254" s="32">
        <f t="shared" si="1274"/>
        <v>428.84544078947374</v>
      </c>
      <c r="DT254" s="32">
        <f t="shared" si="1275"/>
        <v>418.97849374999998</v>
      </c>
      <c r="DU254" s="32">
        <f t="shared" si="1276"/>
        <v>410.05125595238093</v>
      </c>
      <c r="DV254" s="32">
        <f t="shared" si="1277"/>
        <v>345.12589015151514</v>
      </c>
      <c r="DW254" s="32">
        <v>223</v>
      </c>
      <c r="DX254" s="32">
        <f t="shared" si="1278"/>
        <v>19615.468701388887</v>
      </c>
      <c r="DY254" s="32">
        <f t="shared" si="1279"/>
        <v>19126.506659210529</v>
      </c>
      <c r="DZ254" s="32">
        <f t="shared" si="1280"/>
        <v>18686.440821249998</v>
      </c>
      <c r="EA254" s="32">
        <f t="shared" si="1281"/>
        <v>18288.286015476187</v>
      </c>
      <c r="EB254" s="32">
        <f t="shared" si="1282"/>
        <v>15392.614700757575</v>
      </c>
      <c r="ED254" s="15">
        <f t="shared" si="1283"/>
        <v>1583.3113749999998</v>
      </c>
      <c r="EE254" s="15">
        <f t="shared" si="1284"/>
        <v>1629.6126750000001</v>
      </c>
      <c r="EF254" s="15">
        <f t="shared" si="1285"/>
        <v>1675.9139749999999</v>
      </c>
      <c r="EG254" s="15">
        <f t="shared" si="1286"/>
        <v>1722.2152749999998</v>
      </c>
      <c r="EH254" s="15">
        <f t="shared" si="1287"/>
        <v>2277.8308749999997</v>
      </c>
      <c r="EI254" s="34"/>
      <c r="EJ254" s="35">
        <f t="shared" si="1288"/>
        <v>15037.303479166667</v>
      </c>
      <c r="EK254" s="35">
        <f t="shared" si="1289"/>
        <v>12440.641702380952</v>
      </c>
      <c r="EL254" s="35"/>
      <c r="EM254" s="35"/>
      <c r="EN254" s="15">
        <f t="shared" si="1034"/>
        <v>69.010916666666674</v>
      </c>
      <c r="EO254" s="15">
        <f t="shared" si="1044"/>
        <v>74.581815789473694</v>
      </c>
      <c r="EP254" s="15">
        <f t="shared" si="1045"/>
        <v>72.865825000000001</v>
      </c>
      <c r="EQ254" s="15">
        <f t="shared" si="1046"/>
        <v>67.431854166666668</v>
      </c>
      <c r="ER254" s="15">
        <f t="shared" si="1035"/>
        <v>55.787630952380951</v>
      </c>
      <c r="ES254" s="15"/>
      <c r="ET254" s="15">
        <f t="shared" si="1047"/>
        <v>1242.1965</v>
      </c>
      <c r="EU254" s="15">
        <f t="shared" si="1048"/>
        <v>1417.0545000000002</v>
      </c>
      <c r="EV254" s="15">
        <f t="shared" si="1049"/>
        <v>1457.3164999999999</v>
      </c>
      <c r="EW254" s="15">
        <f t="shared" si="1290"/>
        <v>1618.3645000000001</v>
      </c>
      <c r="EX254" s="15">
        <f t="shared" si="1291"/>
        <v>2343.0805</v>
      </c>
      <c r="EY254" s="17">
        <f t="shared" si="1038"/>
        <v>1242.1965</v>
      </c>
      <c r="EZ254" s="17">
        <f t="shared" si="1039"/>
        <v>1305.5321000000001</v>
      </c>
      <c r="FA254" s="17">
        <f t="shared" si="1040"/>
        <v>1370.3098</v>
      </c>
      <c r="FB254" s="17">
        <f t="shared" si="1041"/>
        <v>1560.1997999999999</v>
      </c>
      <c r="FC254" s="17">
        <f t="shared" si="1042"/>
        <v>2343.0805</v>
      </c>
      <c r="FE254" s="17"/>
      <c r="FF254" s="17"/>
      <c r="FG254" s="17"/>
      <c r="FH254" s="17"/>
      <c r="FI254" s="17"/>
    </row>
    <row r="255" spans="1:165" ht="13.5" thickBot="1">
      <c r="A255" s="22">
        <v>3</v>
      </c>
      <c r="B255" s="18" t="s">
        <v>247</v>
      </c>
      <c r="C255" s="23">
        <v>18</v>
      </c>
      <c r="D255" s="24">
        <v>19</v>
      </c>
      <c r="E255" s="24">
        <v>20</v>
      </c>
      <c r="F255" s="24">
        <v>21</v>
      </c>
      <c r="G255" s="25">
        <v>33</v>
      </c>
      <c r="H255" s="26"/>
      <c r="I255" s="26">
        <f t="shared" ref="I255:I318" si="1292">H255*1.1</f>
        <v>0</v>
      </c>
      <c r="J255" s="4">
        <f t="shared" si="1232"/>
        <v>0</v>
      </c>
      <c r="K255" s="4">
        <f t="shared" si="1233"/>
        <v>0</v>
      </c>
      <c r="L255" s="4">
        <f t="shared" si="1234"/>
        <v>0</v>
      </c>
      <c r="M255" s="4">
        <f t="shared" si="1235"/>
        <v>0</v>
      </c>
      <c r="N255" s="6">
        <f t="shared" si="1236"/>
        <v>0</v>
      </c>
      <c r="O255" s="14">
        <v>0</v>
      </c>
      <c r="P255" s="4">
        <f t="shared" ref="P255:P261" si="1293">O255*1</f>
        <v>0</v>
      </c>
      <c r="Q255" s="4">
        <f t="shared" si="976"/>
        <v>0</v>
      </c>
      <c r="R255" s="4">
        <f t="shared" si="1237"/>
        <v>0</v>
      </c>
      <c r="S255" s="4">
        <f t="shared" si="1238"/>
        <v>0</v>
      </c>
      <c r="T255" s="4">
        <f t="shared" si="1239"/>
        <v>0</v>
      </c>
      <c r="U255" s="4">
        <f t="shared" si="1240"/>
        <v>0</v>
      </c>
      <c r="V255" s="7">
        <f t="shared" si="1241"/>
        <v>0</v>
      </c>
      <c r="W255" s="156">
        <v>8.1999999999999993</v>
      </c>
      <c r="X255" s="4">
        <v>4.91</v>
      </c>
      <c r="Y255" s="4">
        <f t="shared" si="1242"/>
        <v>40.262</v>
      </c>
      <c r="Z255" s="156">
        <v>15</v>
      </c>
      <c r="AA255" s="4">
        <v>4.91</v>
      </c>
      <c r="AB255" s="157">
        <f t="shared" si="1243"/>
        <v>73.650000000000006</v>
      </c>
      <c r="AC255" s="14">
        <v>7.3</v>
      </c>
      <c r="AD255" s="4">
        <v>31.41</v>
      </c>
      <c r="AE255" s="4" t="e">
        <f>#REF!*AC255</f>
        <v>#REF!</v>
      </c>
      <c r="AF255" s="6">
        <f t="shared" si="1244"/>
        <v>36.121499999999997</v>
      </c>
      <c r="AG255" s="7">
        <f t="shared" si="1245"/>
        <v>229.29300000000001</v>
      </c>
      <c r="AH255" s="5"/>
      <c r="AI255" s="4">
        <v>0</v>
      </c>
      <c r="AJ255" s="4"/>
      <c r="AK255" s="4">
        <f t="shared" si="1246"/>
        <v>0</v>
      </c>
      <c r="AL255" s="4"/>
      <c r="AM255" s="4"/>
      <c r="AN255" s="6">
        <f t="shared" si="1247"/>
        <v>0</v>
      </c>
      <c r="AO255" s="14">
        <v>0</v>
      </c>
      <c r="AP255" s="4">
        <v>0</v>
      </c>
      <c r="AQ255" s="4">
        <f>AP255*1.193</f>
        <v>0</v>
      </c>
      <c r="AR255" s="6">
        <f t="shared" si="1248"/>
        <v>0</v>
      </c>
      <c r="AS255" s="7">
        <f t="shared" si="1249"/>
        <v>0</v>
      </c>
      <c r="AT255" s="156">
        <v>15</v>
      </c>
      <c r="AU255" s="4">
        <v>1.62</v>
      </c>
      <c r="AV255" s="4">
        <v>4.71</v>
      </c>
      <c r="AW255" s="4">
        <f t="shared" si="1250"/>
        <v>24.3</v>
      </c>
      <c r="AX255" s="6">
        <f t="shared" si="1251"/>
        <v>70.650000000000006</v>
      </c>
      <c r="AY255" s="165">
        <v>65</v>
      </c>
      <c r="AZ255" s="4">
        <v>1.1200000000000001</v>
      </c>
      <c r="BA255" s="4">
        <v>74.599999999999994</v>
      </c>
      <c r="BB255" s="4">
        <v>84.8</v>
      </c>
      <c r="BC255" s="4">
        <v>96.8</v>
      </c>
      <c r="BD255" s="4">
        <v>121</v>
      </c>
      <c r="BE255" s="4">
        <f t="shared" si="1252"/>
        <v>2.4034999999999997</v>
      </c>
      <c r="BF255" s="4">
        <f t="shared" si="1253"/>
        <v>72.800000000000011</v>
      </c>
      <c r="BG255" s="6">
        <f t="shared" si="1254"/>
        <v>2.64385</v>
      </c>
      <c r="BH255" s="7">
        <f t="shared" si="1255"/>
        <v>156.22749999999999</v>
      </c>
      <c r="BI255" s="27"/>
      <c r="BJ255" s="28"/>
      <c r="BK255" s="29"/>
      <c r="BL255" s="30"/>
      <c r="BM255" s="31"/>
      <c r="BN255" s="28"/>
      <c r="BO255" s="29"/>
      <c r="BP255" s="30"/>
      <c r="BQ255" s="31"/>
      <c r="BR255" s="28"/>
      <c r="BS255" s="29"/>
      <c r="BT255" s="30"/>
      <c r="BU255" s="31"/>
      <c r="BV255" s="28"/>
      <c r="BW255" s="29"/>
      <c r="BX255" s="30"/>
      <c r="BY255" s="31"/>
      <c r="BZ255" s="28"/>
      <c r="CA255" s="29"/>
      <c r="CB255" s="30"/>
      <c r="CD255" s="33">
        <f t="shared" si="1256"/>
        <v>0</v>
      </c>
      <c r="CE255" s="17">
        <f t="shared" si="1257"/>
        <v>0</v>
      </c>
      <c r="CF255" s="17">
        <f t="shared" si="1258"/>
        <v>0</v>
      </c>
      <c r="CG255" s="17">
        <f t="shared" si="1259"/>
        <v>0</v>
      </c>
      <c r="CH255" s="17">
        <f t="shared" si="1260"/>
        <v>0</v>
      </c>
      <c r="CJ255" s="17">
        <f t="shared" si="1261"/>
        <v>0</v>
      </c>
      <c r="CK255" s="17">
        <f t="shared" si="1262"/>
        <v>0</v>
      </c>
      <c r="CL255" s="17">
        <f t="shared" si="1263"/>
        <v>0</v>
      </c>
      <c r="CM255" s="17">
        <f t="shared" si="1264"/>
        <v>0</v>
      </c>
      <c r="CN255" s="17">
        <f t="shared" si="1265"/>
        <v>0</v>
      </c>
      <c r="CO255" s="17" t="e">
        <f>#REF!+AG255+AX255+AN255+BH255+#REF!+DP255</f>
        <v>#REF!</v>
      </c>
      <c r="CP255" s="17" t="e">
        <f>CO255*1.244</f>
        <v>#REF!</v>
      </c>
      <c r="CQ255" s="17">
        <f t="shared" si="1004"/>
        <v>529.82049999999992</v>
      </c>
      <c r="CR255" s="17">
        <f t="shared" si="1005"/>
        <v>552.89409999999998</v>
      </c>
      <c r="CS255" s="17">
        <f t="shared" si="1006"/>
        <v>577.4097999999999</v>
      </c>
      <c r="CT255" s="17">
        <f t="shared" si="1007"/>
        <v>606.25179999999989</v>
      </c>
      <c r="CU255" s="17">
        <f t="shared" si="1008"/>
        <v>664.41649999999993</v>
      </c>
      <c r="CV255" s="17">
        <f t="shared" si="1266"/>
        <v>795.30655049999984</v>
      </c>
      <c r="CW255" s="17">
        <f t="shared" si="1010"/>
        <v>40.262</v>
      </c>
      <c r="CX255" s="17">
        <f t="shared" si="1267"/>
        <v>0</v>
      </c>
      <c r="CY255" s="33"/>
      <c r="CZ255" s="33"/>
      <c r="DA255" s="17"/>
      <c r="DB255" s="17"/>
      <c r="DC255" s="17"/>
      <c r="DD255" s="15">
        <f t="shared" si="1268"/>
        <v>88.750131944444448</v>
      </c>
      <c r="DE255" s="15">
        <f t="shared" si="1269"/>
        <v>86.515982894736823</v>
      </c>
      <c r="DF255" s="15">
        <f t="shared" si="1270"/>
        <v>84.505248749999978</v>
      </c>
      <c r="DG255" s="15">
        <f t="shared" si="1271"/>
        <v>82.686013095238081</v>
      </c>
      <c r="DH255" s="15">
        <f t="shared" si="1272"/>
        <v>69.455208333333317</v>
      </c>
      <c r="DI255" s="15"/>
      <c r="DJ255" s="15"/>
      <c r="DK255" s="15"/>
      <c r="DL255" s="15"/>
      <c r="DM255" s="15"/>
      <c r="DO255" s="17"/>
      <c r="DP255" s="17">
        <v>5</v>
      </c>
      <c r="DQ255" s="32">
        <v>119.7</v>
      </c>
      <c r="DR255" s="32">
        <f t="shared" si="1273"/>
        <v>443.75065972222222</v>
      </c>
      <c r="DS255" s="32">
        <f t="shared" si="1274"/>
        <v>432.57991447368408</v>
      </c>
      <c r="DT255" s="32">
        <f t="shared" si="1275"/>
        <v>422.52624374999988</v>
      </c>
      <c r="DU255" s="32">
        <f t="shared" si="1276"/>
        <v>413.43006547619041</v>
      </c>
      <c r="DV255" s="32">
        <f t="shared" si="1277"/>
        <v>347.27604166666657</v>
      </c>
      <c r="DW255" s="32">
        <v>117</v>
      </c>
      <c r="DX255" s="32">
        <f t="shared" si="1278"/>
        <v>10383.7654375</v>
      </c>
      <c r="DY255" s="32">
        <f t="shared" si="1279"/>
        <v>10122.369998684208</v>
      </c>
      <c r="DZ255" s="32">
        <f t="shared" si="1280"/>
        <v>9887.1141037499983</v>
      </c>
      <c r="EA255" s="32">
        <f t="shared" si="1281"/>
        <v>9674.2635321428552</v>
      </c>
      <c r="EB255" s="32">
        <f t="shared" si="1282"/>
        <v>8126.2593749999978</v>
      </c>
      <c r="ED255" s="15">
        <f t="shared" si="1283"/>
        <v>1597.502375</v>
      </c>
      <c r="EE255" s="15">
        <f t="shared" si="1284"/>
        <v>1643.8036749999997</v>
      </c>
      <c r="EF255" s="15">
        <f t="shared" si="1285"/>
        <v>1690.1049749999995</v>
      </c>
      <c r="EG255" s="15">
        <f t="shared" si="1286"/>
        <v>1736.4062749999998</v>
      </c>
      <c r="EH255" s="15">
        <f t="shared" si="1287"/>
        <v>2292.0218749999995</v>
      </c>
      <c r="EI255" s="34"/>
      <c r="EJ255" s="35">
        <f t="shared" si="1288"/>
        <v>7949.6844375000001</v>
      </c>
      <c r="EK255" s="35">
        <f t="shared" si="1289"/>
        <v>6561.5285357142857</v>
      </c>
      <c r="EL255" s="35"/>
      <c r="EM255" s="35"/>
      <c r="EN255" s="15">
        <f t="shared" si="1034"/>
        <v>69.696472222222212</v>
      </c>
      <c r="EO255" s="15">
        <f t="shared" si="1044"/>
        <v>75.2312894736842</v>
      </c>
      <c r="EP255" s="15">
        <f t="shared" si="1045"/>
        <v>73.482824999999991</v>
      </c>
      <c r="EQ255" s="15">
        <f t="shared" si="1046"/>
        <v>67.946020833333336</v>
      </c>
      <c r="ER255" s="15">
        <f t="shared" si="1035"/>
        <v>56.081440476190473</v>
      </c>
      <c r="ES255" s="15"/>
      <c r="ET255" s="15">
        <f t="shared" si="1047"/>
        <v>1254.5364999999997</v>
      </c>
      <c r="EU255" s="15">
        <f t="shared" si="1048"/>
        <v>1429.3944999999999</v>
      </c>
      <c r="EV255" s="15">
        <f t="shared" si="1049"/>
        <v>1469.6564999999998</v>
      </c>
      <c r="EW255" s="15">
        <f t="shared" si="1290"/>
        <v>1630.7045000000001</v>
      </c>
      <c r="EX255" s="15">
        <f t="shared" si="1291"/>
        <v>2355.4204999999997</v>
      </c>
      <c r="EY255" s="17">
        <f t="shared" si="1038"/>
        <v>1254.5364999999997</v>
      </c>
      <c r="EZ255" s="17">
        <f t="shared" si="1039"/>
        <v>1317.8721</v>
      </c>
      <c r="FA255" s="17">
        <f t="shared" si="1040"/>
        <v>1382.6497999999999</v>
      </c>
      <c r="FB255" s="17">
        <f t="shared" si="1041"/>
        <v>1572.5398</v>
      </c>
      <c r="FC255" s="17">
        <f t="shared" si="1042"/>
        <v>2355.4204999999997</v>
      </c>
      <c r="FE255" s="17"/>
      <c r="FF255" s="17"/>
      <c r="FG255" s="17"/>
      <c r="FH255" s="17"/>
      <c r="FI255" s="17"/>
    </row>
    <row r="256" spans="1:165" ht="13.5" thickBot="1">
      <c r="A256" s="22">
        <v>4</v>
      </c>
      <c r="B256" s="18" t="s">
        <v>248</v>
      </c>
      <c r="C256" s="23">
        <v>18</v>
      </c>
      <c r="D256" s="24">
        <v>19</v>
      </c>
      <c r="E256" s="24">
        <v>20</v>
      </c>
      <c r="F256" s="24">
        <v>21</v>
      </c>
      <c r="G256" s="25">
        <v>33</v>
      </c>
      <c r="H256" s="26"/>
      <c r="I256" s="26">
        <f t="shared" si="1292"/>
        <v>0</v>
      </c>
      <c r="J256" s="4">
        <f t="shared" si="1232"/>
        <v>0</v>
      </c>
      <c r="K256" s="4">
        <f t="shared" si="1233"/>
        <v>0</v>
      </c>
      <c r="L256" s="4">
        <f t="shared" si="1234"/>
        <v>0</v>
      </c>
      <c r="M256" s="4">
        <f t="shared" si="1235"/>
        <v>0</v>
      </c>
      <c r="N256" s="6">
        <f t="shared" si="1236"/>
        <v>0</v>
      </c>
      <c r="O256" s="14">
        <v>0</v>
      </c>
      <c r="P256" s="4">
        <f t="shared" si="1293"/>
        <v>0</v>
      </c>
      <c r="Q256" s="4">
        <f t="shared" si="976"/>
        <v>0</v>
      </c>
      <c r="R256" s="4">
        <f t="shared" si="1237"/>
        <v>0</v>
      </c>
      <c r="S256" s="4">
        <f t="shared" si="1238"/>
        <v>0</v>
      </c>
      <c r="T256" s="4">
        <f t="shared" si="1239"/>
        <v>0</v>
      </c>
      <c r="U256" s="4">
        <f t="shared" si="1240"/>
        <v>0</v>
      </c>
      <c r="V256" s="7">
        <f t="shared" si="1241"/>
        <v>0</v>
      </c>
      <c r="W256" s="156">
        <v>8.1999999999999993</v>
      </c>
      <c r="X256" s="4">
        <v>4.91</v>
      </c>
      <c r="Y256" s="4">
        <f t="shared" si="1242"/>
        <v>40.262</v>
      </c>
      <c r="Z256" s="156">
        <v>15</v>
      </c>
      <c r="AA256" s="4">
        <v>4.91</v>
      </c>
      <c r="AB256" s="157">
        <f t="shared" si="1243"/>
        <v>73.650000000000006</v>
      </c>
      <c r="AC256" s="14">
        <v>5.0999999999999996</v>
      </c>
      <c r="AD256" s="4">
        <v>19.350000000000001</v>
      </c>
      <c r="AE256" s="4" t="e">
        <f>#REF!*AC256</f>
        <v>#REF!</v>
      </c>
      <c r="AF256" s="6">
        <f t="shared" si="1244"/>
        <v>22.252500000000001</v>
      </c>
      <c r="AG256" s="7">
        <f t="shared" si="1245"/>
        <v>98.685000000000002</v>
      </c>
      <c r="AH256" s="5"/>
      <c r="AI256" s="4">
        <v>0</v>
      </c>
      <c r="AJ256" s="4"/>
      <c r="AK256" s="4">
        <f t="shared" si="1246"/>
        <v>0</v>
      </c>
      <c r="AL256" s="4"/>
      <c r="AM256" s="4"/>
      <c r="AN256" s="6">
        <f t="shared" si="1247"/>
        <v>0</v>
      </c>
      <c r="AO256" s="14">
        <v>0</v>
      </c>
      <c r="AP256" s="4">
        <v>0</v>
      </c>
      <c r="AQ256" s="4">
        <f>AP256*1.193</f>
        <v>0</v>
      </c>
      <c r="AR256" s="6">
        <f t="shared" si="1248"/>
        <v>0</v>
      </c>
      <c r="AS256" s="7">
        <f t="shared" si="1249"/>
        <v>0</v>
      </c>
      <c r="AT256" s="156">
        <v>15</v>
      </c>
      <c r="AU256" s="4">
        <v>1.62</v>
      </c>
      <c r="AV256" s="4">
        <v>4.71</v>
      </c>
      <c r="AW256" s="4">
        <f t="shared" si="1250"/>
        <v>24.3</v>
      </c>
      <c r="AX256" s="6">
        <f t="shared" si="1251"/>
        <v>70.650000000000006</v>
      </c>
      <c r="AY256" s="165">
        <v>65</v>
      </c>
      <c r="AZ256" s="4">
        <v>1.1200000000000001</v>
      </c>
      <c r="BA256" s="4">
        <v>74.599999999999994</v>
      </c>
      <c r="BB256" s="4">
        <v>84.8</v>
      </c>
      <c r="BC256" s="4">
        <v>98.8</v>
      </c>
      <c r="BD256" s="4">
        <v>121</v>
      </c>
      <c r="BE256" s="4">
        <f t="shared" si="1252"/>
        <v>2.4034999999999997</v>
      </c>
      <c r="BF256" s="4">
        <f t="shared" si="1253"/>
        <v>72.800000000000011</v>
      </c>
      <c r="BG256" s="6">
        <f t="shared" si="1254"/>
        <v>2.64385</v>
      </c>
      <c r="BH256" s="7">
        <f t="shared" si="1255"/>
        <v>156.22749999999999</v>
      </c>
      <c r="BI256" s="27"/>
      <c r="BJ256" s="28"/>
      <c r="BK256" s="29"/>
      <c r="BL256" s="30"/>
      <c r="BM256" s="31"/>
      <c r="BN256" s="28"/>
      <c r="BO256" s="29"/>
      <c r="BP256" s="30"/>
      <c r="BQ256" s="31"/>
      <c r="BR256" s="28"/>
      <c r="BS256" s="29"/>
      <c r="BT256" s="30"/>
      <c r="BU256" s="31"/>
      <c r="BV256" s="28"/>
      <c r="BW256" s="29"/>
      <c r="BX256" s="30"/>
      <c r="BY256" s="31"/>
      <c r="BZ256" s="28"/>
      <c r="CA256" s="29"/>
      <c r="CB256" s="30"/>
      <c r="CD256" s="33">
        <f t="shared" si="1256"/>
        <v>0</v>
      </c>
      <c r="CE256" s="17">
        <f t="shared" si="1257"/>
        <v>0</v>
      </c>
      <c r="CF256" s="17">
        <f t="shared" si="1258"/>
        <v>0</v>
      </c>
      <c r="CG256" s="17">
        <f t="shared" si="1259"/>
        <v>0</v>
      </c>
      <c r="CH256" s="17">
        <f t="shared" si="1260"/>
        <v>0</v>
      </c>
      <c r="CJ256" s="17">
        <f t="shared" si="1261"/>
        <v>0</v>
      </c>
      <c r="CK256" s="17">
        <f t="shared" si="1262"/>
        <v>0</v>
      </c>
      <c r="CL256" s="17">
        <f t="shared" si="1263"/>
        <v>0</v>
      </c>
      <c r="CM256" s="17">
        <f t="shared" si="1264"/>
        <v>0</v>
      </c>
      <c r="CN256" s="17">
        <f t="shared" si="1265"/>
        <v>0</v>
      </c>
      <c r="CO256" s="17" t="e">
        <f>#REF!+AG256+AX256+AN256+BH256+#REF!+DP256</f>
        <v>#REF!</v>
      </c>
      <c r="CP256" s="17" t="e">
        <f>CO256*1.236</f>
        <v>#REF!</v>
      </c>
      <c r="CQ256" s="17">
        <f t="shared" si="1004"/>
        <v>399.21249999999998</v>
      </c>
      <c r="CR256" s="17">
        <f t="shared" si="1005"/>
        <v>422.28609999999998</v>
      </c>
      <c r="CS256" s="17">
        <f t="shared" si="1006"/>
        <v>446.80179999999996</v>
      </c>
      <c r="CT256" s="17">
        <f t="shared" si="1007"/>
        <v>480.45079999999996</v>
      </c>
      <c r="CU256" s="17">
        <f t="shared" si="1008"/>
        <v>533.80849999999998</v>
      </c>
      <c r="CV256" s="17">
        <f t="shared" si="1266"/>
        <v>635.76592349999987</v>
      </c>
      <c r="CW256" s="17">
        <f t="shared" si="1010"/>
        <v>40.262</v>
      </c>
      <c r="CX256" s="17">
        <f t="shared" si="1267"/>
        <v>0</v>
      </c>
      <c r="CY256" s="33"/>
      <c r="CZ256" s="33"/>
      <c r="DA256" s="17"/>
      <c r="DB256" s="17"/>
      <c r="DC256" s="17"/>
      <c r="DD256" s="15">
        <f t="shared" si="1268"/>
        <v>80.40573194444444</v>
      </c>
      <c r="DE256" s="15">
        <f t="shared" si="1269"/>
        <v>78.610761842105248</v>
      </c>
      <c r="DF256" s="15">
        <f t="shared" si="1270"/>
        <v>76.99528875</v>
      </c>
      <c r="DG256" s="15">
        <f t="shared" si="1271"/>
        <v>75.533670238095226</v>
      </c>
      <c r="DH256" s="15">
        <f t="shared" si="1272"/>
        <v>64.903717424242416</v>
      </c>
      <c r="DI256" s="15"/>
      <c r="DJ256" s="15"/>
      <c r="DK256" s="15"/>
      <c r="DL256" s="15"/>
      <c r="DM256" s="15"/>
      <c r="DO256" s="17"/>
      <c r="DP256" s="17">
        <v>2.1</v>
      </c>
      <c r="DQ256" s="32">
        <v>119.1</v>
      </c>
      <c r="DR256" s="32">
        <f t="shared" si="1273"/>
        <v>168.85203708333333</v>
      </c>
      <c r="DS256" s="32">
        <f t="shared" si="1274"/>
        <v>165.08259986842103</v>
      </c>
      <c r="DT256" s="32">
        <f t="shared" si="1275"/>
        <v>161.690106375</v>
      </c>
      <c r="DU256" s="32">
        <f t="shared" si="1276"/>
        <v>158.62070749999998</v>
      </c>
      <c r="DV256" s="32">
        <f t="shared" si="1277"/>
        <v>136.29780659090909</v>
      </c>
      <c r="DW256" s="32">
        <v>63</v>
      </c>
      <c r="DX256" s="32">
        <f t="shared" si="1278"/>
        <v>5065.5611124999996</v>
      </c>
      <c r="DY256" s="32">
        <f t="shared" si="1279"/>
        <v>4952.4779960526303</v>
      </c>
      <c r="DZ256" s="32">
        <f t="shared" si="1280"/>
        <v>4850.7031912499997</v>
      </c>
      <c r="EA256" s="32">
        <f t="shared" si="1281"/>
        <v>4758.621224999999</v>
      </c>
      <c r="EB256" s="32">
        <f t="shared" si="1282"/>
        <v>4088.934197727272</v>
      </c>
      <c r="ED256" s="15">
        <f t="shared" si="1283"/>
        <v>1447.303175</v>
      </c>
      <c r="EE256" s="15">
        <f t="shared" si="1284"/>
        <v>1493.6044749999996</v>
      </c>
      <c r="EF256" s="15">
        <f t="shared" si="1285"/>
        <v>1539.9057749999999</v>
      </c>
      <c r="EG256" s="15">
        <f t="shared" si="1286"/>
        <v>1586.2070749999998</v>
      </c>
      <c r="EH256" s="15">
        <f t="shared" si="1287"/>
        <v>2141.8226749999999</v>
      </c>
      <c r="EI256" s="34"/>
      <c r="EJ256" s="35">
        <f t="shared" si="1288"/>
        <v>3937.7533124999995</v>
      </c>
      <c r="EK256" s="35">
        <f t="shared" si="1289"/>
        <v>3337.21875</v>
      </c>
      <c r="EL256" s="35"/>
      <c r="EM256" s="35"/>
      <c r="EN256" s="15">
        <f t="shared" si="1034"/>
        <v>62.440472222222226</v>
      </c>
      <c r="EO256" s="15">
        <f t="shared" si="1044"/>
        <v>68.357184210526313</v>
      </c>
      <c r="EP256" s="15">
        <f t="shared" si="1045"/>
        <v>66.952425000000005</v>
      </c>
      <c r="EQ256" s="15">
        <f t="shared" si="1046"/>
        <v>62.504020833333328</v>
      </c>
      <c r="ER256" s="15">
        <f t="shared" si="1035"/>
        <v>52.97172619047619</v>
      </c>
      <c r="ES256" s="15"/>
      <c r="ET256" s="15">
        <f t="shared" si="1047"/>
        <v>1123.9285</v>
      </c>
      <c r="EU256" s="15">
        <f t="shared" si="1048"/>
        <v>1298.7864999999999</v>
      </c>
      <c r="EV256" s="15">
        <f t="shared" si="1049"/>
        <v>1339.0485000000001</v>
      </c>
      <c r="EW256" s="15">
        <f t="shared" si="1290"/>
        <v>1500.0964999999999</v>
      </c>
      <c r="EX256" s="15">
        <f t="shared" si="1291"/>
        <v>2224.8125</v>
      </c>
      <c r="EY256" s="17">
        <f t="shared" si="1038"/>
        <v>1123.9285</v>
      </c>
      <c r="EZ256" s="17">
        <f t="shared" si="1039"/>
        <v>1187.2641000000001</v>
      </c>
      <c r="FA256" s="17">
        <f t="shared" si="1040"/>
        <v>1252.0418</v>
      </c>
      <c r="FB256" s="17">
        <f t="shared" si="1041"/>
        <v>1446.7388000000001</v>
      </c>
      <c r="FC256" s="17">
        <f t="shared" si="1042"/>
        <v>2224.8125</v>
      </c>
      <c r="FE256" s="17"/>
      <c r="FF256" s="17"/>
      <c r="FG256" s="17"/>
      <c r="FH256" s="17"/>
      <c r="FI256" s="17"/>
    </row>
    <row r="257" spans="1:165" ht="13.5" thickBot="1">
      <c r="A257" s="22">
        <v>5</v>
      </c>
      <c r="B257" s="18" t="s">
        <v>249</v>
      </c>
      <c r="C257" s="23">
        <v>18</v>
      </c>
      <c r="D257" s="24">
        <v>19</v>
      </c>
      <c r="E257" s="24">
        <v>20</v>
      </c>
      <c r="F257" s="24">
        <v>21</v>
      </c>
      <c r="G257" s="25">
        <v>33</v>
      </c>
      <c r="H257" s="26">
        <v>11.68</v>
      </c>
      <c r="I257" s="26">
        <f t="shared" si="1292"/>
        <v>12.848000000000001</v>
      </c>
      <c r="J257" s="4">
        <f t="shared" si="1232"/>
        <v>231.26400000000001</v>
      </c>
      <c r="K257" s="4">
        <f t="shared" si="1233"/>
        <v>244.11200000000002</v>
      </c>
      <c r="L257" s="4">
        <f t="shared" si="1234"/>
        <v>256.96000000000004</v>
      </c>
      <c r="M257" s="4">
        <f t="shared" si="1235"/>
        <v>269.80799999999999</v>
      </c>
      <c r="N257" s="6">
        <f t="shared" si="1236"/>
        <v>423.98400000000004</v>
      </c>
      <c r="O257" s="14">
        <v>0</v>
      </c>
      <c r="P257" s="4">
        <f t="shared" si="1293"/>
        <v>0</v>
      </c>
      <c r="Q257" s="4">
        <f t="shared" si="976"/>
        <v>0</v>
      </c>
      <c r="R257" s="4">
        <f t="shared" si="1237"/>
        <v>0</v>
      </c>
      <c r="S257" s="4">
        <f t="shared" si="1238"/>
        <v>0</v>
      </c>
      <c r="T257" s="4">
        <f t="shared" si="1239"/>
        <v>0</v>
      </c>
      <c r="U257" s="4">
        <f t="shared" si="1240"/>
        <v>0</v>
      </c>
      <c r="V257" s="7">
        <f t="shared" si="1241"/>
        <v>0</v>
      </c>
      <c r="W257" s="156">
        <v>8.1999999999999993</v>
      </c>
      <c r="X257" s="4">
        <v>4.91</v>
      </c>
      <c r="Y257" s="4">
        <f t="shared" si="1242"/>
        <v>40.262</v>
      </c>
      <c r="Z257" s="156">
        <v>15</v>
      </c>
      <c r="AA257" s="4">
        <v>4.91</v>
      </c>
      <c r="AB257" s="157">
        <f t="shared" si="1243"/>
        <v>73.650000000000006</v>
      </c>
      <c r="AC257" s="14">
        <v>7.3</v>
      </c>
      <c r="AD257" s="4">
        <v>44.08</v>
      </c>
      <c r="AE257" s="4" t="e">
        <f>#REF!*AC257</f>
        <v>#REF!</v>
      </c>
      <c r="AF257" s="6">
        <f t="shared" si="1244"/>
        <v>50.691999999999993</v>
      </c>
      <c r="AG257" s="7">
        <f t="shared" si="1245"/>
        <v>321.78399999999999</v>
      </c>
      <c r="AH257" s="5"/>
      <c r="AI257" s="4">
        <v>0</v>
      </c>
      <c r="AJ257" s="4"/>
      <c r="AK257" s="4">
        <f t="shared" si="1246"/>
        <v>0</v>
      </c>
      <c r="AL257" s="4"/>
      <c r="AM257" s="4"/>
      <c r="AN257" s="6">
        <f t="shared" si="1247"/>
        <v>0</v>
      </c>
      <c r="AO257" s="14">
        <v>0</v>
      </c>
      <c r="AP257" s="4">
        <v>0</v>
      </c>
      <c r="AQ257" s="4">
        <f>AP257*1.193</f>
        <v>0</v>
      </c>
      <c r="AR257" s="6">
        <f t="shared" si="1248"/>
        <v>0</v>
      </c>
      <c r="AS257" s="7">
        <f t="shared" si="1249"/>
        <v>0</v>
      </c>
      <c r="AT257" s="156">
        <v>15</v>
      </c>
      <c r="AU257" s="4">
        <v>1.62</v>
      </c>
      <c r="AV257" s="4">
        <v>4.71</v>
      </c>
      <c r="AW257" s="4">
        <f t="shared" si="1250"/>
        <v>24.3</v>
      </c>
      <c r="AX257" s="6">
        <f t="shared" si="1251"/>
        <v>70.650000000000006</v>
      </c>
      <c r="AY257" s="165">
        <v>65</v>
      </c>
      <c r="AZ257" s="4">
        <v>1.1200000000000001</v>
      </c>
      <c r="BA257" s="4">
        <v>74.599999999999994</v>
      </c>
      <c r="BB257" s="4">
        <v>84.8</v>
      </c>
      <c r="BC257" s="4">
        <v>96.8</v>
      </c>
      <c r="BD257" s="4">
        <v>121</v>
      </c>
      <c r="BE257" s="4">
        <f t="shared" si="1252"/>
        <v>2.4034999999999997</v>
      </c>
      <c r="BF257" s="4">
        <f t="shared" si="1253"/>
        <v>72.800000000000011</v>
      </c>
      <c r="BG257" s="6">
        <f t="shared" si="1254"/>
        <v>2.64385</v>
      </c>
      <c r="BH257" s="7">
        <f t="shared" si="1255"/>
        <v>156.22749999999999</v>
      </c>
      <c r="BI257" s="27"/>
      <c r="BJ257" s="28"/>
      <c r="BK257" s="29"/>
      <c r="BL257" s="30"/>
      <c r="BM257" s="31"/>
      <c r="BN257" s="28"/>
      <c r="BO257" s="29"/>
      <c r="BP257" s="30"/>
      <c r="BQ257" s="31"/>
      <c r="BR257" s="28"/>
      <c r="BS257" s="29"/>
      <c r="BT257" s="30"/>
      <c r="BU257" s="31"/>
      <c r="BV257" s="28"/>
      <c r="BW257" s="29"/>
      <c r="BX257" s="30"/>
      <c r="BY257" s="31"/>
      <c r="BZ257" s="28"/>
      <c r="CA257" s="29"/>
      <c r="CB257" s="30"/>
      <c r="CD257" s="33">
        <f t="shared" si="1256"/>
        <v>0</v>
      </c>
      <c r="CE257" s="17">
        <f t="shared" si="1257"/>
        <v>0</v>
      </c>
      <c r="CF257" s="17">
        <f t="shared" si="1258"/>
        <v>0</v>
      </c>
      <c r="CG257" s="17">
        <f t="shared" si="1259"/>
        <v>0</v>
      </c>
      <c r="CH257" s="17">
        <f t="shared" si="1260"/>
        <v>0</v>
      </c>
      <c r="CJ257" s="17">
        <f t="shared" si="1261"/>
        <v>0</v>
      </c>
      <c r="CK257" s="17">
        <f t="shared" si="1262"/>
        <v>0</v>
      </c>
      <c r="CL257" s="17">
        <f t="shared" si="1263"/>
        <v>0</v>
      </c>
      <c r="CM257" s="17">
        <f t="shared" si="1264"/>
        <v>0</v>
      </c>
      <c r="CN257" s="17">
        <f t="shared" si="1265"/>
        <v>0</v>
      </c>
      <c r="CO257" s="17" t="e">
        <f>#REF!+AG257+AX257+AN257+BH257+#REF!+DP257</f>
        <v>#REF!</v>
      </c>
      <c r="CP257" s="17" t="e">
        <f>CO257*1.259</f>
        <v>#REF!</v>
      </c>
      <c r="CQ257" s="17">
        <f t="shared" si="1004"/>
        <v>622.31149999999991</v>
      </c>
      <c r="CR257" s="17">
        <f t="shared" si="1005"/>
        <v>645.38509999999997</v>
      </c>
      <c r="CS257" s="17">
        <f t="shared" si="1006"/>
        <v>669.90079999999989</v>
      </c>
      <c r="CT257" s="17">
        <f t="shared" si="1007"/>
        <v>698.74279999999987</v>
      </c>
      <c r="CU257" s="17">
        <f t="shared" si="1008"/>
        <v>756.90749999999991</v>
      </c>
      <c r="CV257" s="17">
        <f t="shared" si="1266"/>
        <v>894.6646649999999</v>
      </c>
      <c r="CW257" s="17">
        <f t="shared" si="1010"/>
        <v>40.262</v>
      </c>
      <c r="CX257" s="17">
        <f t="shared" si="1267"/>
        <v>0</v>
      </c>
      <c r="CY257" s="33"/>
      <c r="CZ257" s="33"/>
      <c r="DA257" s="17"/>
      <c r="DB257" s="17"/>
      <c r="DC257" s="17"/>
      <c r="DD257" s="15">
        <f t="shared" si="1268"/>
        <v>94.65927916666665</v>
      </c>
      <c r="DE257" s="15">
        <f t="shared" si="1269"/>
        <v>92.114122368421036</v>
      </c>
      <c r="DF257" s="15">
        <f t="shared" si="1270"/>
        <v>89.823481249999986</v>
      </c>
      <c r="DG257" s="15">
        <f t="shared" si="1271"/>
        <v>87.750996428571426</v>
      </c>
      <c r="DH257" s="15">
        <f t="shared" si="1272"/>
        <v>72.678379545454547</v>
      </c>
      <c r="DI257" s="15"/>
      <c r="DJ257" s="15"/>
      <c r="DK257" s="15"/>
      <c r="DL257" s="15"/>
      <c r="DM257" s="15"/>
      <c r="DO257" s="17"/>
      <c r="DP257" s="17">
        <v>5.5</v>
      </c>
      <c r="DQ257" s="32">
        <v>118.2</v>
      </c>
      <c r="DR257" s="32">
        <f t="shared" si="1273"/>
        <v>520.62603541666658</v>
      </c>
      <c r="DS257" s="32">
        <f t="shared" si="1274"/>
        <v>506.62767302631568</v>
      </c>
      <c r="DT257" s="32">
        <f t="shared" si="1275"/>
        <v>494.02914687499992</v>
      </c>
      <c r="DU257" s="32">
        <f t="shared" si="1276"/>
        <v>482.63048035714286</v>
      </c>
      <c r="DV257" s="32">
        <f t="shared" si="1277"/>
        <v>399.7310875</v>
      </c>
      <c r="DW257" s="32">
        <v>69</v>
      </c>
      <c r="DX257" s="32">
        <f t="shared" si="1278"/>
        <v>6531.4902624999986</v>
      </c>
      <c r="DY257" s="32">
        <f t="shared" si="1279"/>
        <v>6355.8744434210512</v>
      </c>
      <c r="DZ257" s="32">
        <f t="shared" si="1280"/>
        <v>6197.8202062499986</v>
      </c>
      <c r="EA257" s="32">
        <f t="shared" si="1281"/>
        <v>6054.8187535714287</v>
      </c>
      <c r="EB257" s="32">
        <f t="shared" si="1282"/>
        <v>5014.8081886363634</v>
      </c>
      <c r="ED257" s="15">
        <f t="shared" si="1283"/>
        <v>1703.8670249999998</v>
      </c>
      <c r="EE257" s="15">
        <f t="shared" si="1284"/>
        <v>1750.1683249999996</v>
      </c>
      <c r="EF257" s="15">
        <f t="shared" si="1285"/>
        <v>1796.4696249999997</v>
      </c>
      <c r="EG257" s="15">
        <f t="shared" si="1286"/>
        <v>1842.770925</v>
      </c>
      <c r="EH257" s="15">
        <f t="shared" si="1287"/>
        <v>2398.3865249999999</v>
      </c>
      <c r="EI257" s="34"/>
      <c r="EJ257" s="35">
        <f t="shared" si="1288"/>
        <v>4954.1870625000001</v>
      </c>
      <c r="EK257" s="35">
        <f t="shared" si="1289"/>
        <v>4021.5688928571431</v>
      </c>
      <c r="EL257" s="35"/>
      <c r="EM257" s="35"/>
      <c r="EN257" s="15">
        <f t="shared" si="1034"/>
        <v>74.83486111111111</v>
      </c>
      <c r="EO257" s="15">
        <f t="shared" si="1044"/>
        <v>80.099236842105256</v>
      </c>
      <c r="EP257" s="15">
        <f t="shared" si="1045"/>
        <v>78.10737499999999</v>
      </c>
      <c r="EQ257" s="15">
        <f t="shared" si="1046"/>
        <v>71.799812500000002</v>
      </c>
      <c r="ER257" s="15">
        <f t="shared" si="1035"/>
        <v>58.283607142857143</v>
      </c>
      <c r="ES257" s="15"/>
      <c r="ET257" s="15">
        <f t="shared" si="1047"/>
        <v>1347.0274999999999</v>
      </c>
      <c r="EU257" s="15">
        <f t="shared" si="1048"/>
        <v>1521.8854999999999</v>
      </c>
      <c r="EV257" s="15">
        <f t="shared" si="1049"/>
        <v>1562.1474999999998</v>
      </c>
      <c r="EW257" s="15">
        <f t="shared" si="1290"/>
        <v>1723.1955</v>
      </c>
      <c r="EX257" s="15">
        <f t="shared" si="1291"/>
        <v>2447.9115000000002</v>
      </c>
      <c r="EY257" s="17">
        <f t="shared" si="1038"/>
        <v>1347.0274999999999</v>
      </c>
      <c r="EZ257" s="17">
        <f t="shared" si="1039"/>
        <v>1410.3631</v>
      </c>
      <c r="FA257" s="17">
        <f t="shared" si="1040"/>
        <v>1475.1407999999999</v>
      </c>
      <c r="FB257" s="17">
        <f t="shared" si="1041"/>
        <v>1665.0308</v>
      </c>
      <c r="FC257" s="17">
        <f t="shared" si="1042"/>
        <v>2447.9114999999997</v>
      </c>
      <c r="FE257" s="17"/>
      <c r="FF257" s="17"/>
      <c r="FG257" s="17"/>
      <c r="FH257" s="17"/>
      <c r="FI257" s="17"/>
    </row>
    <row r="258" spans="1:165" ht="13.5" thickBot="1">
      <c r="A258" s="22">
        <v>6</v>
      </c>
      <c r="B258" s="18" t="s">
        <v>250</v>
      </c>
      <c r="C258" s="23">
        <v>18</v>
      </c>
      <c r="D258" s="24">
        <v>19</v>
      </c>
      <c r="E258" s="24">
        <v>20</v>
      </c>
      <c r="F258" s="24">
        <v>21</v>
      </c>
      <c r="G258" s="25">
        <v>33</v>
      </c>
      <c r="H258" s="26"/>
      <c r="I258" s="26">
        <f t="shared" si="1292"/>
        <v>0</v>
      </c>
      <c r="J258" s="4">
        <f t="shared" si="1232"/>
        <v>0</v>
      </c>
      <c r="K258" s="4">
        <f t="shared" si="1233"/>
        <v>0</v>
      </c>
      <c r="L258" s="4">
        <f t="shared" si="1234"/>
        <v>0</v>
      </c>
      <c r="M258" s="4">
        <f t="shared" si="1235"/>
        <v>0</v>
      </c>
      <c r="N258" s="6">
        <f t="shared" si="1236"/>
        <v>0</v>
      </c>
      <c r="O258" s="14">
        <v>0</v>
      </c>
      <c r="P258" s="4">
        <f t="shared" si="1293"/>
        <v>0</v>
      </c>
      <c r="Q258" s="4">
        <f t="shared" si="976"/>
        <v>0</v>
      </c>
      <c r="R258" s="4">
        <f t="shared" si="1237"/>
        <v>0</v>
      </c>
      <c r="S258" s="4">
        <f t="shared" si="1238"/>
        <v>0</v>
      </c>
      <c r="T258" s="4">
        <f t="shared" si="1239"/>
        <v>0</v>
      </c>
      <c r="U258" s="4">
        <f t="shared" si="1240"/>
        <v>0</v>
      </c>
      <c r="V258" s="7">
        <f t="shared" si="1241"/>
        <v>0</v>
      </c>
      <c r="W258" s="156">
        <v>8.1999999999999993</v>
      </c>
      <c r="X258" s="4">
        <v>4.91</v>
      </c>
      <c r="Y258" s="4">
        <f t="shared" si="1242"/>
        <v>40.262</v>
      </c>
      <c r="Z258" s="156">
        <v>15</v>
      </c>
      <c r="AA258" s="4">
        <v>4.91</v>
      </c>
      <c r="AB258" s="157">
        <f t="shared" si="1243"/>
        <v>73.650000000000006</v>
      </c>
      <c r="AC258" s="14">
        <v>7.3</v>
      </c>
      <c r="AD258" s="4">
        <v>44.08</v>
      </c>
      <c r="AE258" s="4" t="e">
        <f>#REF!*AC258</f>
        <v>#REF!</v>
      </c>
      <c r="AF258" s="6">
        <f t="shared" si="1244"/>
        <v>50.691999999999993</v>
      </c>
      <c r="AG258" s="7">
        <f t="shared" si="1245"/>
        <v>321.78399999999999</v>
      </c>
      <c r="AH258" s="5"/>
      <c r="AI258" s="4">
        <v>0</v>
      </c>
      <c r="AJ258" s="4"/>
      <c r="AK258" s="4">
        <f t="shared" si="1246"/>
        <v>0</v>
      </c>
      <c r="AL258" s="4"/>
      <c r="AM258" s="4"/>
      <c r="AN258" s="6">
        <f t="shared" si="1247"/>
        <v>0</v>
      </c>
      <c r="AO258" s="14">
        <v>0</v>
      </c>
      <c r="AP258" s="4">
        <v>0</v>
      </c>
      <c r="AQ258" s="4">
        <f>AP258*1.193</f>
        <v>0</v>
      </c>
      <c r="AR258" s="6">
        <f t="shared" si="1248"/>
        <v>0</v>
      </c>
      <c r="AS258" s="7">
        <f t="shared" si="1249"/>
        <v>0</v>
      </c>
      <c r="AT258" s="156">
        <v>15</v>
      </c>
      <c r="AU258" s="4">
        <v>1.62</v>
      </c>
      <c r="AV258" s="4">
        <v>4.71</v>
      </c>
      <c r="AW258" s="4">
        <f t="shared" si="1250"/>
        <v>24.3</v>
      </c>
      <c r="AX258" s="6">
        <f t="shared" si="1251"/>
        <v>70.650000000000006</v>
      </c>
      <c r="AY258" s="165">
        <v>65</v>
      </c>
      <c r="AZ258" s="4">
        <v>1.1200000000000001</v>
      </c>
      <c r="BA258" s="4">
        <v>74.599999999999994</v>
      </c>
      <c r="BB258" s="4">
        <v>84.8</v>
      </c>
      <c r="BC258" s="4">
        <v>96.8</v>
      </c>
      <c r="BD258" s="4">
        <v>121</v>
      </c>
      <c r="BE258" s="4">
        <f t="shared" si="1252"/>
        <v>2.4034999999999997</v>
      </c>
      <c r="BF258" s="4">
        <f t="shared" si="1253"/>
        <v>72.800000000000011</v>
      </c>
      <c r="BG258" s="6">
        <f t="shared" si="1254"/>
        <v>2.64385</v>
      </c>
      <c r="BH258" s="7">
        <f t="shared" si="1255"/>
        <v>156.22749999999999</v>
      </c>
      <c r="BI258" s="27"/>
      <c r="BJ258" s="28"/>
      <c r="BK258" s="29"/>
      <c r="BL258" s="30"/>
      <c r="BM258" s="31"/>
      <c r="BN258" s="28"/>
      <c r="BO258" s="29"/>
      <c r="BP258" s="30"/>
      <c r="BQ258" s="31"/>
      <c r="BR258" s="28"/>
      <c r="BS258" s="29"/>
      <c r="BT258" s="30"/>
      <c r="BU258" s="31"/>
      <c r="BV258" s="28"/>
      <c r="BW258" s="29"/>
      <c r="BX258" s="30"/>
      <c r="BY258" s="31"/>
      <c r="BZ258" s="28"/>
      <c r="CA258" s="29"/>
      <c r="CB258" s="30"/>
      <c r="CD258" s="33">
        <f t="shared" si="1256"/>
        <v>0</v>
      </c>
      <c r="CE258" s="17">
        <f t="shared" si="1257"/>
        <v>0</v>
      </c>
      <c r="CF258" s="17">
        <f t="shared" si="1258"/>
        <v>0</v>
      </c>
      <c r="CG258" s="17">
        <f t="shared" si="1259"/>
        <v>0</v>
      </c>
      <c r="CH258" s="17">
        <f t="shared" si="1260"/>
        <v>0</v>
      </c>
      <c r="CJ258" s="17">
        <f t="shared" si="1261"/>
        <v>0</v>
      </c>
      <c r="CK258" s="17">
        <f t="shared" si="1262"/>
        <v>0</v>
      </c>
      <c r="CL258" s="17">
        <f t="shared" si="1263"/>
        <v>0</v>
      </c>
      <c r="CM258" s="17">
        <f t="shared" si="1264"/>
        <v>0</v>
      </c>
      <c r="CN258" s="17">
        <f t="shared" si="1265"/>
        <v>0</v>
      </c>
      <c r="CO258" s="17" t="e">
        <f>#REF!+AG258+AX258+AN258+BH258+#REF!+DP258</f>
        <v>#REF!</v>
      </c>
      <c r="CP258" s="17" t="e">
        <f>CO258*1.259</f>
        <v>#REF!</v>
      </c>
      <c r="CQ258" s="17">
        <f t="shared" si="1004"/>
        <v>622.31149999999991</v>
      </c>
      <c r="CR258" s="17">
        <f t="shared" si="1005"/>
        <v>645.38509999999997</v>
      </c>
      <c r="CS258" s="17">
        <f t="shared" si="1006"/>
        <v>669.90079999999989</v>
      </c>
      <c r="CT258" s="17">
        <f t="shared" si="1007"/>
        <v>698.74279999999987</v>
      </c>
      <c r="CU258" s="17">
        <f t="shared" si="1008"/>
        <v>756.90749999999991</v>
      </c>
      <c r="CV258" s="17">
        <f t="shared" si="1266"/>
        <v>898.44920249999996</v>
      </c>
      <c r="CW258" s="17">
        <f t="shared" si="1010"/>
        <v>40.262</v>
      </c>
      <c r="CX258" s="17">
        <f t="shared" si="1267"/>
        <v>0</v>
      </c>
      <c r="CY258" s="33"/>
      <c r="CZ258" s="33"/>
      <c r="DA258" s="17"/>
      <c r="DB258" s="17"/>
      <c r="DC258" s="17"/>
      <c r="DD258" s="15">
        <f t="shared" si="1268"/>
        <v>94.65927916666665</v>
      </c>
      <c r="DE258" s="15">
        <f t="shared" si="1269"/>
        <v>92.114122368421036</v>
      </c>
      <c r="DF258" s="15">
        <f t="shared" si="1270"/>
        <v>89.823481249999986</v>
      </c>
      <c r="DG258" s="15">
        <f t="shared" si="1271"/>
        <v>87.750996428571426</v>
      </c>
      <c r="DH258" s="15">
        <f t="shared" si="1272"/>
        <v>72.678379545454547</v>
      </c>
      <c r="DI258" s="15"/>
      <c r="DJ258" s="15"/>
      <c r="DK258" s="15"/>
      <c r="DL258" s="15"/>
      <c r="DM258" s="15"/>
      <c r="DO258" s="17"/>
      <c r="DP258" s="17">
        <v>2.6</v>
      </c>
      <c r="DQ258" s="32">
        <v>118.7</v>
      </c>
      <c r="DR258" s="32">
        <f t="shared" si="1273"/>
        <v>246.1141258333333</v>
      </c>
      <c r="DS258" s="32">
        <f t="shared" si="1274"/>
        <v>239.49671815789469</v>
      </c>
      <c r="DT258" s="32">
        <f t="shared" si="1275"/>
        <v>233.54105124999998</v>
      </c>
      <c r="DU258" s="32">
        <f t="shared" si="1276"/>
        <v>228.15259071428571</v>
      </c>
      <c r="DV258" s="32">
        <f t="shared" si="1277"/>
        <v>188.96378681818183</v>
      </c>
      <c r="DW258" s="32">
        <v>77</v>
      </c>
      <c r="DX258" s="32">
        <f t="shared" si="1278"/>
        <v>7288.7644958333321</v>
      </c>
      <c r="DY258" s="32">
        <f t="shared" si="1279"/>
        <v>7092.7874223684194</v>
      </c>
      <c r="DZ258" s="32">
        <f t="shared" si="1280"/>
        <v>6916.4080562499985</v>
      </c>
      <c r="EA258" s="32">
        <f t="shared" si="1281"/>
        <v>6756.8267249999999</v>
      </c>
      <c r="EB258" s="32">
        <f t="shared" si="1282"/>
        <v>5596.2352250000004</v>
      </c>
      <c r="ED258" s="15">
        <f t="shared" si="1283"/>
        <v>1703.8670249999998</v>
      </c>
      <c r="EE258" s="15">
        <f t="shared" si="1284"/>
        <v>1750.1683249999996</v>
      </c>
      <c r="EF258" s="15">
        <f t="shared" si="1285"/>
        <v>1796.4696249999997</v>
      </c>
      <c r="EG258" s="15">
        <f t="shared" si="1286"/>
        <v>1842.770925</v>
      </c>
      <c r="EH258" s="15">
        <f t="shared" si="1287"/>
        <v>2398.3865249999999</v>
      </c>
      <c r="EI258" s="34"/>
      <c r="EJ258" s="35">
        <f t="shared" si="1288"/>
        <v>5528.5855625000004</v>
      </c>
      <c r="EK258" s="35">
        <f t="shared" si="1289"/>
        <v>4487.8377499999997</v>
      </c>
      <c r="EL258" s="35"/>
      <c r="EM258" s="35"/>
      <c r="EN258" s="15">
        <f t="shared" si="1034"/>
        <v>74.83486111111111</v>
      </c>
      <c r="EO258" s="15">
        <f t="shared" si="1044"/>
        <v>80.099236842105256</v>
      </c>
      <c r="EP258" s="15">
        <f t="shared" si="1045"/>
        <v>78.10737499999999</v>
      </c>
      <c r="EQ258" s="15">
        <f t="shared" si="1046"/>
        <v>71.799812500000002</v>
      </c>
      <c r="ER258" s="15">
        <f t="shared" si="1035"/>
        <v>58.283607142857143</v>
      </c>
      <c r="ES258" s="15"/>
      <c r="ET258" s="15">
        <f t="shared" si="1047"/>
        <v>1347.0274999999999</v>
      </c>
      <c r="EU258" s="15">
        <f t="shared" si="1048"/>
        <v>1521.8854999999999</v>
      </c>
      <c r="EV258" s="15">
        <f t="shared" si="1049"/>
        <v>1562.1474999999998</v>
      </c>
      <c r="EW258" s="15">
        <f t="shared" si="1290"/>
        <v>1723.1955</v>
      </c>
      <c r="EX258" s="15">
        <f t="shared" si="1291"/>
        <v>2447.9115000000002</v>
      </c>
      <c r="EY258" s="17">
        <f t="shared" si="1038"/>
        <v>1347.0274999999999</v>
      </c>
      <c r="EZ258" s="17">
        <f t="shared" si="1039"/>
        <v>1410.3631</v>
      </c>
      <c r="FA258" s="17">
        <f t="shared" si="1040"/>
        <v>1475.1407999999999</v>
      </c>
      <c r="FB258" s="17">
        <f t="shared" si="1041"/>
        <v>1665.0308</v>
      </c>
      <c r="FC258" s="17">
        <f t="shared" si="1042"/>
        <v>2447.9114999999997</v>
      </c>
      <c r="FE258" s="17"/>
      <c r="FF258" s="17"/>
      <c r="FG258" s="17"/>
      <c r="FH258" s="17"/>
      <c r="FI258" s="17"/>
    </row>
    <row r="259" spans="1:165" ht="13.5" thickBot="1">
      <c r="A259" s="22">
        <v>7</v>
      </c>
      <c r="B259" s="18" t="s">
        <v>251</v>
      </c>
      <c r="C259" s="23">
        <v>18</v>
      </c>
      <c r="D259" s="24">
        <v>19</v>
      </c>
      <c r="E259" s="24">
        <v>20</v>
      </c>
      <c r="F259" s="24">
        <v>21</v>
      </c>
      <c r="G259" s="25">
        <v>33</v>
      </c>
      <c r="H259" s="26"/>
      <c r="I259" s="26">
        <f t="shared" si="1292"/>
        <v>0</v>
      </c>
      <c r="J259" s="4">
        <f t="shared" si="1232"/>
        <v>0</v>
      </c>
      <c r="K259" s="4">
        <f t="shared" si="1233"/>
        <v>0</v>
      </c>
      <c r="L259" s="4">
        <f t="shared" si="1234"/>
        <v>0</v>
      </c>
      <c r="M259" s="4">
        <f t="shared" si="1235"/>
        <v>0</v>
      </c>
      <c r="N259" s="6">
        <f t="shared" si="1236"/>
        <v>0</v>
      </c>
      <c r="O259" s="14">
        <v>0</v>
      </c>
      <c r="P259" s="4">
        <f t="shared" si="1293"/>
        <v>0</v>
      </c>
      <c r="Q259" s="4">
        <f t="shared" si="976"/>
        <v>0</v>
      </c>
      <c r="R259" s="4">
        <f t="shared" si="1237"/>
        <v>0</v>
      </c>
      <c r="S259" s="4">
        <f t="shared" si="1238"/>
        <v>0</v>
      </c>
      <c r="T259" s="4">
        <f t="shared" si="1239"/>
        <v>0</v>
      </c>
      <c r="U259" s="4">
        <f t="shared" si="1240"/>
        <v>0</v>
      </c>
      <c r="V259" s="7">
        <f t="shared" si="1241"/>
        <v>0</v>
      </c>
      <c r="W259" s="156">
        <v>8.1999999999999993</v>
      </c>
      <c r="X259" s="4">
        <v>4.91</v>
      </c>
      <c r="Y259" s="4">
        <f t="shared" si="1242"/>
        <v>40.262</v>
      </c>
      <c r="Z259" s="156">
        <v>15</v>
      </c>
      <c r="AA259" s="4">
        <v>4.91</v>
      </c>
      <c r="AB259" s="157">
        <f t="shared" si="1243"/>
        <v>73.650000000000006</v>
      </c>
      <c r="AC259" s="14">
        <v>7.3</v>
      </c>
      <c r="AD259" s="4">
        <v>44.08</v>
      </c>
      <c r="AE259" s="4" t="e">
        <f>#REF!*AC259</f>
        <v>#REF!</v>
      </c>
      <c r="AF259" s="6">
        <f t="shared" si="1244"/>
        <v>50.691999999999993</v>
      </c>
      <c r="AG259" s="7">
        <f t="shared" si="1245"/>
        <v>321.78399999999999</v>
      </c>
      <c r="AH259" s="5"/>
      <c r="AI259" s="4">
        <v>0</v>
      </c>
      <c r="AJ259" s="4"/>
      <c r="AK259" s="4">
        <f t="shared" si="1246"/>
        <v>0</v>
      </c>
      <c r="AL259" s="4"/>
      <c r="AM259" s="4"/>
      <c r="AN259" s="6">
        <f t="shared" si="1247"/>
        <v>0</v>
      </c>
      <c r="AO259" s="14">
        <v>0</v>
      </c>
      <c r="AP259" s="4">
        <v>0</v>
      </c>
      <c r="AQ259" s="4">
        <f>AP259*1.193</f>
        <v>0</v>
      </c>
      <c r="AR259" s="6">
        <f t="shared" si="1248"/>
        <v>0</v>
      </c>
      <c r="AS259" s="7">
        <f t="shared" si="1249"/>
        <v>0</v>
      </c>
      <c r="AT259" s="156">
        <v>15</v>
      </c>
      <c r="AU259" s="4">
        <v>1.62</v>
      </c>
      <c r="AV259" s="4">
        <v>4.71</v>
      </c>
      <c r="AW259" s="4">
        <f t="shared" si="1250"/>
        <v>24.3</v>
      </c>
      <c r="AX259" s="6">
        <f t="shared" si="1251"/>
        <v>70.650000000000006</v>
      </c>
      <c r="AY259" s="165">
        <v>65</v>
      </c>
      <c r="AZ259" s="4">
        <v>1.1200000000000001</v>
      </c>
      <c r="BA259" s="4">
        <v>74.599999999999994</v>
      </c>
      <c r="BB259" s="4">
        <v>84.8</v>
      </c>
      <c r="BC259" s="4">
        <v>96.8</v>
      </c>
      <c r="BD259" s="4">
        <v>121</v>
      </c>
      <c r="BE259" s="4">
        <f t="shared" si="1252"/>
        <v>2.4034999999999997</v>
      </c>
      <c r="BF259" s="4">
        <f t="shared" si="1253"/>
        <v>72.800000000000011</v>
      </c>
      <c r="BG259" s="6">
        <f t="shared" si="1254"/>
        <v>2.64385</v>
      </c>
      <c r="BH259" s="7">
        <f t="shared" si="1255"/>
        <v>156.22749999999999</v>
      </c>
      <c r="BI259" s="27"/>
      <c r="BJ259" s="28"/>
      <c r="BK259" s="29"/>
      <c r="BL259" s="30"/>
      <c r="BM259" s="31"/>
      <c r="BN259" s="28"/>
      <c r="BO259" s="29"/>
      <c r="BP259" s="30"/>
      <c r="BQ259" s="31"/>
      <c r="BR259" s="28"/>
      <c r="BS259" s="29"/>
      <c r="BT259" s="30"/>
      <c r="BU259" s="31"/>
      <c r="BV259" s="28"/>
      <c r="BW259" s="29"/>
      <c r="BX259" s="30"/>
      <c r="BY259" s="31"/>
      <c r="BZ259" s="28"/>
      <c r="CA259" s="29"/>
      <c r="CB259" s="30"/>
      <c r="CD259" s="33">
        <f t="shared" si="1256"/>
        <v>0</v>
      </c>
      <c r="CE259" s="17">
        <f t="shared" si="1257"/>
        <v>0</v>
      </c>
      <c r="CF259" s="17">
        <f t="shared" si="1258"/>
        <v>0</v>
      </c>
      <c r="CG259" s="17">
        <f t="shared" si="1259"/>
        <v>0</v>
      </c>
      <c r="CH259" s="17">
        <f t="shared" si="1260"/>
        <v>0</v>
      </c>
      <c r="CJ259" s="17">
        <f t="shared" si="1261"/>
        <v>0</v>
      </c>
      <c r="CK259" s="17">
        <f t="shared" si="1262"/>
        <v>0</v>
      </c>
      <c r="CL259" s="17">
        <f t="shared" si="1263"/>
        <v>0</v>
      </c>
      <c r="CM259" s="17">
        <f t="shared" si="1264"/>
        <v>0</v>
      </c>
      <c r="CN259" s="17">
        <f t="shared" si="1265"/>
        <v>0</v>
      </c>
      <c r="CO259" s="17" t="e">
        <f>#REF!+AG259+AX259+AN259+BH259+#REF!+DP259</f>
        <v>#REF!</v>
      </c>
      <c r="CP259" s="17" t="e">
        <f>CO259*1.26</f>
        <v>#REF!</v>
      </c>
      <c r="CQ259" s="17">
        <f t="shared" si="1004"/>
        <v>622.31149999999991</v>
      </c>
      <c r="CR259" s="17">
        <f t="shared" si="1005"/>
        <v>645.38509999999997</v>
      </c>
      <c r="CS259" s="17">
        <f t="shared" si="1006"/>
        <v>669.90079999999989</v>
      </c>
      <c r="CT259" s="17">
        <f t="shared" si="1007"/>
        <v>698.74279999999987</v>
      </c>
      <c r="CU259" s="17">
        <f t="shared" si="1008"/>
        <v>756.90749999999991</v>
      </c>
      <c r="CV259" s="17">
        <f t="shared" si="1266"/>
        <v>891.63703499999986</v>
      </c>
      <c r="CW259" s="17">
        <f t="shared" si="1010"/>
        <v>40.262</v>
      </c>
      <c r="CX259" s="17">
        <f t="shared" si="1267"/>
        <v>0</v>
      </c>
      <c r="CY259" s="33"/>
      <c r="CZ259" s="33"/>
      <c r="DA259" s="17"/>
      <c r="DB259" s="17"/>
      <c r="DC259" s="17"/>
      <c r="DD259" s="15">
        <f t="shared" si="1268"/>
        <v>94.65927916666665</v>
      </c>
      <c r="DE259" s="15">
        <f t="shared" si="1269"/>
        <v>92.114122368421036</v>
      </c>
      <c r="DF259" s="15">
        <f t="shared" si="1270"/>
        <v>89.823481249999986</v>
      </c>
      <c r="DG259" s="15">
        <f t="shared" si="1271"/>
        <v>87.750996428571426</v>
      </c>
      <c r="DH259" s="15">
        <f t="shared" si="1272"/>
        <v>72.678379545454547</v>
      </c>
      <c r="DI259" s="15"/>
      <c r="DJ259" s="15"/>
      <c r="DK259" s="15"/>
      <c r="DL259" s="15"/>
      <c r="DM259" s="15"/>
      <c r="DO259" s="17"/>
      <c r="DP259" s="17">
        <v>2.1</v>
      </c>
      <c r="DQ259" s="32">
        <v>117.8</v>
      </c>
      <c r="DR259" s="32">
        <f t="shared" si="1273"/>
        <v>198.78448624999999</v>
      </c>
      <c r="DS259" s="32">
        <f t="shared" si="1274"/>
        <v>193.43965697368418</v>
      </c>
      <c r="DT259" s="32">
        <f t="shared" si="1275"/>
        <v>188.62931062499999</v>
      </c>
      <c r="DU259" s="32">
        <f t="shared" si="1276"/>
        <v>184.27709250000001</v>
      </c>
      <c r="DV259" s="32">
        <f t="shared" si="1277"/>
        <v>152.62459704545455</v>
      </c>
      <c r="DW259" s="32">
        <v>133</v>
      </c>
      <c r="DX259" s="32">
        <f t="shared" si="1278"/>
        <v>12589.684129166664</v>
      </c>
      <c r="DY259" s="32">
        <f t="shared" si="1279"/>
        <v>12251.178274999998</v>
      </c>
      <c r="DZ259" s="32">
        <f t="shared" si="1280"/>
        <v>11946.523006249998</v>
      </c>
      <c r="EA259" s="32">
        <f t="shared" si="1281"/>
        <v>11670.882524999999</v>
      </c>
      <c r="EB259" s="32">
        <f t="shared" si="1282"/>
        <v>9666.2244795454553</v>
      </c>
      <c r="ED259" s="15">
        <f t="shared" si="1283"/>
        <v>1703.8670249999998</v>
      </c>
      <c r="EE259" s="15">
        <f t="shared" si="1284"/>
        <v>1750.1683249999996</v>
      </c>
      <c r="EF259" s="15">
        <f t="shared" si="1285"/>
        <v>1796.4696249999997</v>
      </c>
      <c r="EG259" s="15">
        <f t="shared" si="1286"/>
        <v>1842.770925</v>
      </c>
      <c r="EH259" s="15">
        <f t="shared" si="1287"/>
        <v>2398.3865249999999</v>
      </c>
      <c r="EI259" s="34"/>
      <c r="EJ259" s="35">
        <f t="shared" si="1288"/>
        <v>9549.3750624999993</v>
      </c>
      <c r="EK259" s="35">
        <f t="shared" si="1289"/>
        <v>7751.7197500000002</v>
      </c>
      <c r="EL259" s="35"/>
      <c r="EM259" s="35"/>
      <c r="EN259" s="15">
        <f t="shared" si="1034"/>
        <v>74.83486111111111</v>
      </c>
      <c r="EO259" s="15">
        <f t="shared" si="1044"/>
        <v>80.099236842105256</v>
      </c>
      <c r="EP259" s="15">
        <f t="shared" si="1045"/>
        <v>78.10737499999999</v>
      </c>
      <c r="EQ259" s="15">
        <f t="shared" si="1046"/>
        <v>71.799812500000002</v>
      </c>
      <c r="ER259" s="15">
        <f t="shared" si="1035"/>
        <v>58.283607142857143</v>
      </c>
      <c r="ES259" s="15"/>
      <c r="ET259" s="15">
        <f t="shared" si="1047"/>
        <v>1347.0274999999999</v>
      </c>
      <c r="EU259" s="15">
        <f t="shared" si="1048"/>
        <v>1521.8854999999999</v>
      </c>
      <c r="EV259" s="15">
        <f t="shared" si="1049"/>
        <v>1562.1474999999998</v>
      </c>
      <c r="EW259" s="15">
        <f t="shared" si="1290"/>
        <v>1723.1955</v>
      </c>
      <c r="EX259" s="15">
        <f t="shared" si="1291"/>
        <v>2447.9115000000002</v>
      </c>
      <c r="EY259" s="17">
        <f t="shared" si="1038"/>
        <v>1347.0274999999999</v>
      </c>
      <c r="EZ259" s="17">
        <f t="shared" si="1039"/>
        <v>1410.3631</v>
      </c>
      <c r="FA259" s="17">
        <f t="shared" si="1040"/>
        <v>1475.1407999999999</v>
      </c>
      <c r="FB259" s="17">
        <f t="shared" si="1041"/>
        <v>1665.0308</v>
      </c>
      <c r="FC259" s="17">
        <f t="shared" si="1042"/>
        <v>2447.9114999999997</v>
      </c>
      <c r="FE259" s="17"/>
      <c r="FF259" s="17"/>
      <c r="FG259" s="17"/>
      <c r="FH259" s="17"/>
      <c r="FI259" s="17"/>
    </row>
    <row r="260" spans="1:165" ht="13.5" thickBot="1">
      <c r="A260" s="22">
        <v>8</v>
      </c>
      <c r="B260" s="18" t="s">
        <v>252</v>
      </c>
      <c r="C260" s="23">
        <v>18</v>
      </c>
      <c r="D260" s="24">
        <v>19</v>
      </c>
      <c r="E260" s="24">
        <v>20</v>
      </c>
      <c r="F260" s="24">
        <v>21</v>
      </c>
      <c r="G260" s="25">
        <v>33</v>
      </c>
      <c r="H260" s="26"/>
      <c r="I260" s="26">
        <f t="shared" si="1292"/>
        <v>0</v>
      </c>
      <c r="J260" s="4">
        <f t="shared" si="1232"/>
        <v>0</v>
      </c>
      <c r="K260" s="4">
        <f t="shared" si="1233"/>
        <v>0</v>
      </c>
      <c r="L260" s="4">
        <f t="shared" si="1234"/>
        <v>0</v>
      </c>
      <c r="M260" s="4">
        <f t="shared" si="1235"/>
        <v>0</v>
      </c>
      <c r="N260" s="6">
        <f t="shared" si="1236"/>
        <v>0</v>
      </c>
      <c r="O260" s="14">
        <v>0</v>
      </c>
      <c r="P260" s="4">
        <f t="shared" si="1293"/>
        <v>0</v>
      </c>
      <c r="Q260" s="4">
        <f t="shared" si="976"/>
        <v>0</v>
      </c>
      <c r="R260" s="4">
        <f t="shared" si="1237"/>
        <v>0</v>
      </c>
      <c r="S260" s="4">
        <f t="shared" si="1238"/>
        <v>0</v>
      </c>
      <c r="T260" s="4">
        <f t="shared" si="1239"/>
        <v>0</v>
      </c>
      <c r="U260" s="4">
        <f t="shared" si="1240"/>
        <v>0</v>
      </c>
      <c r="V260" s="7">
        <f t="shared" si="1241"/>
        <v>0</v>
      </c>
      <c r="W260" s="156">
        <v>8.1999999999999993</v>
      </c>
      <c r="X260" s="4">
        <v>4.91</v>
      </c>
      <c r="Y260" s="4">
        <f t="shared" si="1242"/>
        <v>40.262</v>
      </c>
      <c r="Z260" s="156">
        <v>15</v>
      </c>
      <c r="AA260" s="4">
        <v>4.91</v>
      </c>
      <c r="AB260" s="157">
        <f t="shared" si="1243"/>
        <v>73.650000000000006</v>
      </c>
      <c r="AC260" s="14">
        <v>5.7</v>
      </c>
      <c r="AD260" s="4">
        <v>21.49</v>
      </c>
      <c r="AE260" s="4" t="e">
        <f>#REF!*AC260</f>
        <v>#REF!</v>
      </c>
      <c r="AF260" s="6">
        <f t="shared" si="1244"/>
        <v>24.713499999999996</v>
      </c>
      <c r="AG260" s="7">
        <f t="shared" si="1245"/>
        <v>122.49299999999999</v>
      </c>
      <c r="AH260" s="5"/>
      <c r="AI260" s="4">
        <v>0</v>
      </c>
      <c r="AJ260" s="4"/>
      <c r="AK260" s="4">
        <f t="shared" si="1246"/>
        <v>0</v>
      </c>
      <c r="AL260" s="4"/>
      <c r="AM260" s="4"/>
      <c r="AN260" s="6">
        <f t="shared" si="1247"/>
        <v>0</v>
      </c>
      <c r="AO260" s="14">
        <v>1</v>
      </c>
      <c r="AP260" s="4">
        <v>0</v>
      </c>
      <c r="AQ260" s="4">
        <v>11.6</v>
      </c>
      <c r="AR260" s="6">
        <f t="shared" si="1248"/>
        <v>12.76</v>
      </c>
      <c r="AS260" s="7">
        <f t="shared" si="1249"/>
        <v>11.6</v>
      </c>
      <c r="AT260" s="156">
        <v>15</v>
      </c>
      <c r="AU260" s="4">
        <v>1.62</v>
      </c>
      <c r="AV260" s="4">
        <v>4.71</v>
      </c>
      <c r="AW260" s="4">
        <f t="shared" si="1250"/>
        <v>24.3</v>
      </c>
      <c r="AX260" s="6">
        <f t="shared" si="1251"/>
        <v>70.650000000000006</v>
      </c>
      <c r="AY260" s="165">
        <v>65</v>
      </c>
      <c r="AZ260" s="4">
        <v>1.1200000000000001</v>
      </c>
      <c r="BA260" s="4">
        <v>74.599999999999994</v>
      </c>
      <c r="BB260" s="4">
        <v>84.8</v>
      </c>
      <c r="BC260" s="4">
        <v>96.8</v>
      </c>
      <c r="BD260" s="4">
        <v>121</v>
      </c>
      <c r="BE260" s="4">
        <f t="shared" si="1252"/>
        <v>2.4034999999999997</v>
      </c>
      <c r="BF260" s="4">
        <f t="shared" si="1253"/>
        <v>72.800000000000011</v>
      </c>
      <c r="BG260" s="6">
        <f t="shared" si="1254"/>
        <v>2.64385</v>
      </c>
      <c r="BH260" s="7">
        <f t="shared" si="1255"/>
        <v>156.22749999999999</v>
      </c>
      <c r="BI260" s="27"/>
      <c r="BJ260" s="28"/>
      <c r="BK260" s="29"/>
      <c r="BL260" s="30"/>
      <c r="BM260" s="31"/>
      <c r="BN260" s="28"/>
      <c r="BO260" s="29"/>
      <c r="BP260" s="30"/>
      <c r="BQ260" s="31"/>
      <c r="BR260" s="28"/>
      <c r="BS260" s="29"/>
      <c r="BT260" s="30"/>
      <c r="BU260" s="31"/>
      <c r="BV260" s="28"/>
      <c r="BW260" s="29"/>
      <c r="BX260" s="30"/>
      <c r="BY260" s="31"/>
      <c r="BZ260" s="28"/>
      <c r="CA260" s="29"/>
      <c r="CB260" s="30"/>
      <c r="CD260" s="33">
        <f t="shared" si="1256"/>
        <v>58</v>
      </c>
      <c r="CE260" s="17">
        <f t="shared" si="1257"/>
        <v>46.4</v>
      </c>
      <c r="CF260" s="17">
        <f t="shared" si="1258"/>
        <v>34.799999999999997</v>
      </c>
      <c r="CG260" s="17">
        <f t="shared" si="1259"/>
        <v>23.2</v>
      </c>
      <c r="CH260" s="17">
        <f t="shared" si="1260"/>
        <v>11.6</v>
      </c>
      <c r="CJ260" s="17">
        <f t="shared" si="1261"/>
        <v>0.64444444444444438</v>
      </c>
      <c r="CK260" s="17">
        <f t="shared" si="1262"/>
        <v>0.61052631578947369</v>
      </c>
      <c r="CL260" s="17">
        <f t="shared" si="1263"/>
        <v>0.57999999999999996</v>
      </c>
      <c r="CM260" s="17">
        <f t="shared" si="1264"/>
        <v>0.55238095238095242</v>
      </c>
      <c r="CN260" s="17">
        <f t="shared" si="1265"/>
        <v>0.3515151515151515</v>
      </c>
      <c r="CO260" s="17" t="e">
        <f>#REF!+AG260+AX260+AN260+BH260+#REF!+DP260</f>
        <v>#REF!</v>
      </c>
      <c r="CP260" s="17" t="e">
        <f>CO260*1.256</f>
        <v>#REF!</v>
      </c>
      <c r="CQ260" s="17">
        <f t="shared" si="1004"/>
        <v>434.62049999999999</v>
      </c>
      <c r="CR260" s="17">
        <f t="shared" si="1005"/>
        <v>457.69409999999999</v>
      </c>
      <c r="CS260" s="17">
        <f t="shared" si="1006"/>
        <v>482.20979999999997</v>
      </c>
      <c r="CT260" s="17">
        <f t="shared" si="1007"/>
        <v>511.05179999999996</v>
      </c>
      <c r="CU260" s="17">
        <f t="shared" si="1008"/>
        <v>569.2165</v>
      </c>
      <c r="CV260" s="17">
        <f t="shared" si="1266"/>
        <v>684.76744949999988</v>
      </c>
      <c r="CW260" s="17">
        <f t="shared" si="1010"/>
        <v>40.262</v>
      </c>
      <c r="CX260" s="17">
        <f t="shared" si="1267"/>
        <v>0</v>
      </c>
      <c r="CY260" s="33"/>
      <c r="CZ260" s="33"/>
      <c r="DA260" s="17"/>
      <c r="DB260" s="17"/>
      <c r="DC260" s="17"/>
      <c r="DD260" s="15">
        <f t="shared" si="1268"/>
        <v>82.66790972222222</v>
      </c>
      <c r="DE260" s="15">
        <f t="shared" si="1269"/>
        <v>80.753877631578945</v>
      </c>
      <c r="DF260" s="15">
        <f t="shared" si="1270"/>
        <v>79.031248749999989</v>
      </c>
      <c r="DG260" s="15">
        <f t="shared" si="1271"/>
        <v>77.472679761904772</v>
      </c>
      <c r="DH260" s="15">
        <f t="shared" si="1272"/>
        <v>66.137632575757578</v>
      </c>
      <c r="DI260" s="15"/>
      <c r="DJ260" s="15"/>
      <c r="DK260" s="15"/>
      <c r="DL260" s="15"/>
      <c r="DM260" s="15"/>
      <c r="DO260" s="17"/>
      <c r="DP260" s="17">
        <v>1.5</v>
      </c>
      <c r="DQ260" s="32">
        <v>120.3</v>
      </c>
      <c r="DR260" s="32">
        <f t="shared" si="1273"/>
        <v>124.00186458333333</v>
      </c>
      <c r="DS260" s="32">
        <f t="shared" si="1274"/>
        <v>121.13081644736842</v>
      </c>
      <c r="DT260" s="32">
        <f t="shared" si="1275"/>
        <v>118.54687312499999</v>
      </c>
      <c r="DU260" s="32">
        <f t="shared" si="1276"/>
        <v>116.20901964285716</v>
      </c>
      <c r="DV260" s="32">
        <f t="shared" si="1277"/>
        <v>99.206448863636368</v>
      </c>
      <c r="DW260" s="32">
        <v>0</v>
      </c>
      <c r="DX260" s="32">
        <f t="shared" si="1278"/>
        <v>0</v>
      </c>
      <c r="DY260" s="32">
        <f t="shared" si="1279"/>
        <v>0</v>
      </c>
      <c r="DZ260" s="32">
        <f t="shared" si="1280"/>
        <v>0</v>
      </c>
      <c r="EA260" s="32">
        <f t="shared" si="1281"/>
        <v>0</v>
      </c>
      <c r="EB260" s="32">
        <f t="shared" si="1282"/>
        <v>0</v>
      </c>
      <c r="ED260" s="15">
        <f t="shared" si="1283"/>
        <v>1488.022375</v>
      </c>
      <c r="EE260" s="15">
        <f t="shared" si="1284"/>
        <v>1534.3236749999999</v>
      </c>
      <c r="EF260" s="15">
        <f t="shared" si="1285"/>
        <v>1580.6249749999997</v>
      </c>
      <c r="EG260" s="15">
        <f t="shared" si="1286"/>
        <v>1626.9262750000003</v>
      </c>
      <c r="EH260" s="15">
        <f t="shared" si="1287"/>
        <v>2182.5418749999999</v>
      </c>
      <c r="EI260" s="34"/>
      <c r="EJ260" s="35">
        <f t="shared" si="1288"/>
        <v>0</v>
      </c>
      <c r="EK260" s="35">
        <f t="shared" si="1289"/>
        <v>0</v>
      </c>
      <c r="EL260" s="35"/>
      <c r="EM260" s="35"/>
      <c r="EN260" s="15">
        <f t="shared" si="1034"/>
        <v>64.407583333333335</v>
      </c>
      <c r="EO260" s="15">
        <f t="shared" si="1044"/>
        <v>70.220763157894737</v>
      </c>
      <c r="EP260" s="15">
        <f t="shared" si="1045"/>
        <v>68.722825</v>
      </c>
      <c r="EQ260" s="15">
        <f t="shared" si="1046"/>
        <v>63.979354166666667</v>
      </c>
      <c r="ER260" s="15">
        <f t="shared" si="1035"/>
        <v>53.814773809523814</v>
      </c>
      <c r="ES260" s="15"/>
      <c r="ET260" s="15">
        <f t="shared" si="1047"/>
        <v>1159.3365000000001</v>
      </c>
      <c r="EU260" s="15">
        <f t="shared" si="1048"/>
        <v>1334.1945000000001</v>
      </c>
      <c r="EV260" s="15">
        <f t="shared" si="1049"/>
        <v>1374.4565</v>
      </c>
      <c r="EW260" s="15">
        <f t="shared" si="1290"/>
        <v>1535.5045</v>
      </c>
      <c r="EX260" s="15">
        <f t="shared" si="1291"/>
        <v>2260.2205000000004</v>
      </c>
      <c r="EY260" s="17">
        <f t="shared" si="1038"/>
        <v>1159.3365000000001</v>
      </c>
      <c r="EZ260" s="17">
        <f t="shared" si="1039"/>
        <v>1222.6721</v>
      </c>
      <c r="FA260" s="17">
        <f t="shared" si="1040"/>
        <v>1287.4497999999999</v>
      </c>
      <c r="FB260" s="17">
        <f t="shared" si="1041"/>
        <v>1477.3398</v>
      </c>
      <c r="FC260" s="17">
        <f t="shared" si="1042"/>
        <v>2260.2204999999999</v>
      </c>
      <c r="FE260" s="17"/>
      <c r="FF260" s="17"/>
      <c r="FG260" s="17"/>
      <c r="FH260" s="17"/>
      <c r="FI260" s="17"/>
    </row>
    <row r="261" spans="1:165" ht="13.5" thickBot="1">
      <c r="A261" s="22">
        <v>9</v>
      </c>
      <c r="B261" s="18" t="s">
        <v>253</v>
      </c>
      <c r="C261" s="23">
        <v>18</v>
      </c>
      <c r="D261" s="24">
        <v>19</v>
      </c>
      <c r="E261" s="24">
        <v>20</v>
      </c>
      <c r="F261" s="24">
        <v>21</v>
      </c>
      <c r="G261" s="25">
        <v>33</v>
      </c>
      <c r="H261" s="26"/>
      <c r="I261" s="26">
        <f t="shared" si="1292"/>
        <v>0</v>
      </c>
      <c r="J261" s="4">
        <f t="shared" si="1232"/>
        <v>0</v>
      </c>
      <c r="K261" s="4">
        <f t="shared" si="1233"/>
        <v>0</v>
      </c>
      <c r="L261" s="4">
        <f t="shared" si="1234"/>
        <v>0</v>
      </c>
      <c r="M261" s="4">
        <f t="shared" si="1235"/>
        <v>0</v>
      </c>
      <c r="N261" s="6">
        <f t="shared" si="1236"/>
        <v>0</v>
      </c>
      <c r="O261" s="14">
        <v>0</v>
      </c>
      <c r="P261" s="4">
        <f t="shared" si="1293"/>
        <v>0</v>
      </c>
      <c r="Q261" s="4">
        <f t="shared" si="976"/>
        <v>0</v>
      </c>
      <c r="R261" s="4">
        <f t="shared" si="1237"/>
        <v>0</v>
      </c>
      <c r="S261" s="4">
        <f t="shared" si="1238"/>
        <v>0</v>
      </c>
      <c r="T261" s="4">
        <f t="shared" si="1239"/>
        <v>0</v>
      </c>
      <c r="U261" s="4">
        <f t="shared" si="1240"/>
        <v>0</v>
      </c>
      <c r="V261" s="7">
        <f t="shared" si="1241"/>
        <v>0</v>
      </c>
      <c r="W261" s="156">
        <v>8.1999999999999993</v>
      </c>
      <c r="X261" s="4">
        <v>4.91</v>
      </c>
      <c r="Y261" s="4">
        <f t="shared" si="1242"/>
        <v>40.262</v>
      </c>
      <c r="Z261" s="156">
        <v>15</v>
      </c>
      <c r="AA261" s="4">
        <v>4.91</v>
      </c>
      <c r="AB261" s="157">
        <f t="shared" si="1243"/>
        <v>73.650000000000006</v>
      </c>
      <c r="AC261" s="14">
        <v>7.3</v>
      </c>
      <c r="AD261" s="4">
        <v>44.08</v>
      </c>
      <c r="AE261" s="4" t="e">
        <f>#REF!*AC261</f>
        <v>#REF!</v>
      </c>
      <c r="AF261" s="6">
        <f t="shared" si="1244"/>
        <v>50.691999999999993</v>
      </c>
      <c r="AG261" s="7">
        <f t="shared" si="1245"/>
        <v>321.78399999999999</v>
      </c>
      <c r="AH261" s="5"/>
      <c r="AI261" s="4">
        <v>0</v>
      </c>
      <c r="AJ261" s="4"/>
      <c r="AK261" s="4">
        <f t="shared" si="1246"/>
        <v>0</v>
      </c>
      <c r="AL261" s="4"/>
      <c r="AM261" s="4"/>
      <c r="AN261" s="6">
        <f t="shared" si="1247"/>
        <v>0</v>
      </c>
      <c r="AO261" s="14">
        <v>0</v>
      </c>
      <c r="AP261" s="4">
        <v>0</v>
      </c>
      <c r="AQ261" s="4">
        <f>AP261*1.193</f>
        <v>0</v>
      </c>
      <c r="AR261" s="6">
        <f t="shared" si="1248"/>
        <v>0</v>
      </c>
      <c r="AS261" s="7">
        <f t="shared" si="1249"/>
        <v>0</v>
      </c>
      <c r="AT261" s="156">
        <v>15</v>
      </c>
      <c r="AU261" s="4">
        <v>1.62</v>
      </c>
      <c r="AV261" s="4">
        <v>4.71</v>
      </c>
      <c r="AW261" s="4">
        <f t="shared" si="1250"/>
        <v>24.3</v>
      </c>
      <c r="AX261" s="6">
        <f t="shared" si="1251"/>
        <v>70.650000000000006</v>
      </c>
      <c r="AY261" s="165">
        <v>65</v>
      </c>
      <c r="AZ261" s="4">
        <v>1.1200000000000001</v>
      </c>
      <c r="BA261" s="4">
        <v>74.599999999999994</v>
      </c>
      <c r="BB261" s="4">
        <v>84.8</v>
      </c>
      <c r="BC261" s="4">
        <v>96.8</v>
      </c>
      <c r="BD261" s="4">
        <v>121</v>
      </c>
      <c r="BE261" s="4">
        <f t="shared" si="1252"/>
        <v>2.4034999999999997</v>
      </c>
      <c r="BF261" s="4">
        <f t="shared" si="1253"/>
        <v>72.800000000000011</v>
      </c>
      <c r="BG261" s="6">
        <f t="shared" si="1254"/>
        <v>2.64385</v>
      </c>
      <c r="BH261" s="7">
        <f t="shared" si="1255"/>
        <v>156.22749999999999</v>
      </c>
      <c r="BI261" s="27"/>
      <c r="BJ261" s="28"/>
      <c r="BK261" s="29"/>
      <c r="BL261" s="30"/>
      <c r="BM261" s="31"/>
      <c r="BN261" s="28"/>
      <c r="BO261" s="29"/>
      <c r="BP261" s="30"/>
      <c r="BQ261" s="31"/>
      <c r="BR261" s="28"/>
      <c r="BS261" s="29"/>
      <c r="BT261" s="30"/>
      <c r="BU261" s="31"/>
      <c r="BV261" s="28"/>
      <c r="BW261" s="29"/>
      <c r="BX261" s="30"/>
      <c r="BY261" s="31"/>
      <c r="BZ261" s="28"/>
      <c r="CA261" s="29"/>
      <c r="CB261" s="30"/>
      <c r="CD261" s="33">
        <f t="shared" si="1256"/>
        <v>0</v>
      </c>
      <c r="CE261" s="17">
        <f t="shared" si="1257"/>
        <v>0</v>
      </c>
      <c r="CF261" s="17">
        <f t="shared" si="1258"/>
        <v>0</v>
      </c>
      <c r="CG261" s="17">
        <f t="shared" si="1259"/>
        <v>0</v>
      </c>
      <c r="CH261" s="17">
        <f t="shared" si="1260"/>
        <v>0</v>
      </c>
      <c r="CJ261" s="17">
        <f t="shared" si="1261"/>
        <v>0</v>
      </c>
      <c r="CK261" s="17">
        <f t="shared" si="1262"/>
        <v>0</v>
      </c>
      <c r="CL261" s="17">
        <f t="shared" si="1263"/>
        <v>0</v>
      </c>
      <c r="CM261" s="17">
        <f t="shared" si="1264"/>
        <v>0</v>
      </c>
      <c r="CN261" s="17">
        <f t="shared" si="1265"/>
        <v>0</v>
      </c>
      <c r="CO261" s="17" t="e">
        <f>#REF!+AG261+AX261+AN261+BH261+#REF!+DP261</f>
        <v>#REF!</v>
      </c>
      <c r="CP261" s="17" t="e">
        <f>CO261*1.26</f>
        <v>#REF!</v>
      </c>
      <c r="CQ261" s="17">
        <f t="shared" si="1004"/>
        <v>622.31149999999991</v>
      </c>
      <c r="CR261" s="17">
        <f t="shared" si="1005"/>
        <v>645.38509999999997</v>
      </c>
      <c r="CS261" s="17">
        <f t="shared" si="1006"/>
        <v>669.90079999999989</v>
      </c>
      <c r="CT261" s="17">
        <f t="shared" si="1007"/>
        <v>698.74279999999987</v>
      </c>
      <c r="CU261" s="17">
        <f t="shared" si="1008"/>
        <v>756.90749999999991</v>
      </c>
      <c r="CV261" s="17">
        <f t="shared" si="1266"/>
        <v>893.90775749999989</v>
      </c>
      <c r="CW261" s="17">
        <f t="shared" si="1010"/>
        <v>40.262</v>
      </c>
      <c r="CX261" s="17">
        <f t="shared" si="1267"/>
        <v>0</v>
      </c>
      <c r="CY261" s="33"/>
      <c r="CZ261" s="33"/>
      <c r="DA261" s="17"/>
      <c r="DB261" s="17"/>
      <c r="DC261" s="17"/>
      <c r="DD261" s="15">
        <f t="shared" si="1268"/>
        <v>94.65927916666665</v>
      </c>
      <c r="DE261" s="15">
        <f t="shared" si="1269"/>
        <v>92.114122368421036</v>
      </c>
      <c r="DF261" s="15">
        <f t="shared" si="1270"/>
        <v>89.823481249999986</v>
      </c>
      <c r="DG261" s="15">
        <f t="shared" si="1271"/>
        <v>87.750996428571426</v>
      </c>
      <c r="DH261" s="15">
        <f t="shared" si="1272"/>
        <v>72.678379545454547</v>
      </c>
      <c r="DI261" s="15"/>
      <c r="DJ261" s="15"/>
      <c r="DK261" s="15"/>
      <c r="DL261" s="15"/>
      <c r="DM261" s="15"/>
      <c r="DO261" s="17"/>
      <c r="DP261" s="17">
        <v>3</v>
      </c>
      <c r="DQ261" s="32">
        <v>118.1</v>
      </c>
      <c r="DR261" s="32">
        <f t="shared" si="1273"/>
        <v>283.97783749999996</v>
      </c>
      <c r="DS261" s="32">
        <f t="shared" si="1274"/>
        <v>276.34236710526312</v>
      </c>
      <c r="DT261" s="32">
        <f t="shared" si="1275"/>
        <v>269.47044374999996</v>
      </c>
      <c r="DU261" s="32">
        <f t="shared" si="1276"/>
        <v>263.25298928571431</v>
      </c>
      <c r="DV261" s="32">
        <f t="shared" si="1277"/>
        <v>218.03513863636363</v>
      </c>
      <c r="DW261" s="32">
        <v>78</v>
      </c>
      <c r="DX261" s="32">
        <f t="shared" si="1278"/>
        <v>7383.4237749999984</v>
      </c>
      <c r="DY261" s="32">
        <f t="shared" si="1279"/>
        <v>7184.9015447368411</v>
      </c>
      <c r="DZ261" s="32">
        <f t="shared" si="1280"/>
        <v>7006.2315374999989</v>
      </c>
      <c r="EA261" s="32">
        <f t="shared" si="1281"/>
        <v>6844.5777214285708</v>
      </c>
      <c r="EB261" s="32">
        <f t="shared" si="1282"/>
        <v>5668.9136045454543</v>
      </c>
      <c r="ED261" s="15">
        <f t="shared" si="1283"/>
        <v>1703.8670249999998</v>
      </c>
      <c r="EE261" s="15">
        <f t="shared" si="1284"/>
        <v>1750.1683249999996</v>
      </c>
      <c r="EF261" s="15">
        <f t="shared" si="1285"/>
        <v>1796.4696249999997</v>
      </c>
      <c r="EG261" s="15">
        <f t="shared" si="1286"/>
        <v>1842.770925</v>
      </c>
      <c r="EH261" s="15">
        <f t="shared" si="1287"/>
        <v>2398.3865249999999</v>
      </c>
      <c r="EI261" s="34"/>
      <c r="EJ261" s="35">
        <f t="shared" si="1288"/>
        <v>5600.3853749999998</v>
      </c>
      <c r="EK261" s="35">
        <f t="shared" si="1289"/>
        <v>4546.1213571428571</v>
      </c>
      <c r="EL261" s="35"/>
      <c r="EM261" s="35"/>
      <c r="EN261" s="15">
        <f t="shared" si="1034"/>
        <v>74.83486111111111</v>
      </c>
      <c r="EO261" s="15">
        <f t="shared" si="1044"/>
        <v>80.099236842105256</v>
      </c>
      <c r="EP261" s="15">
        <f t="shared" si="1045"/>
        <v>78.10737499999999</v>
      </c>
      <c r="EQ261" s="15">
        <f t="shared" si="1046"/>
        <v>71.799812500000002</v>
      </c>
      <c r="ER261" s="15">
        <f t="shared" si="1035"/>
        <v>58.283607142857143</v>
      </c>
      <c r="ES261" s="15"/>
      <c r="ET261" s="15">
        <f t="shared" si="1047"/>
        <v>1347.0274999999999</v>
      </c>
      <c r="EU261" s="15">
        <f t="shared" si="1048"/>
        <v>1521.8854999999999</v>
      </c>
      <c r="EV261" s="15">
        <f t="shared" si="1049"/>
        <v>1562.1474999999998</v>
      </c>
      <c r="EW261" s="15">
        <f t="shared" si="1290"/>
        <v>1723.1955</v>
      </c>
      <c r="EX261" s="15">
        <f t="shared" si="1291"/>
        <v>2447.9115000000002</v>
      </c>
      <c r="EY261" s="17">
        <f t="shared" si="1038"/>
        <v>1347.0274999999999</v>
      </c>
      <c r="EZ261" s="17">
        <f t="shared" si="1039"/>
        <v>1410.3631</v>
      </c>
      <c r="FA261" s="17">
        <f t="shared" si="1040"/>
        <v>1475.1407999999999</v>
      </c>
      <c r="FB261" s="17">
        <f t="shared" si="1041"/>
        <v>1665.0308</v>
      </c>
      <c r="FC261" s="17">
        <f t="shared" si="1042"/>
        <v>2447.9114999999997</v>
      </c>
      <c r="FE261" s="17"/>
      <c r="FF261" s="17"/>
      <c r="FG261" s="17"/>
      <c r="FH261" s="17"/>
      <c r="FI261" s="17"/>
    </row>
    <row r="262" spans="1:165" ht="13.5" thickBot="1">
      <c r="A262" s="22">
        <v>10</v>
      </c>
      <c r="B262" s="18" t="s">
        <v>254</v>
      </c>
      <c r="C262" s="23">
        <v>18</v>
      </c>
      <c r="D262" s="24">
        <v>19</v>
      </c>
      <c r="E262" s="24">
        <v>20</v>
      </c>
      <c r="F262" s="24">
        <v>21</v>
      </c>
      <c r="G262" s="25">
        <v>33</v>
      </c>
      <c r="H262" s="26">
        <v>11.68</v>
      </c>
      <c r="I262" s="26">
        <f t="shared" si="1292"/>
        <v>12.848000000000001</v>
      </c>
      <c r="J262" s="4">
        <f t="shared" si="1232"/>
        <v>231.26400000000001</v>
      </c>
      <c r="K262" s="4">
        <f t="shared" si="1233"/>
        <v>244.11200000000002</v>
      </c>
      <c r="L262" s="4">
        <f t="shared" si="1234"/>
        <v>256.96000000000004</v>
      </c>
      <c r="M262" s="4">
        <f t="shared" si="1235"/>
        <v>269.80799999999999</v>
      </c>
      <c r="N262" s="6">
        <f t="shared" si="1236"/>
        <v>423.98400000000004</v>
      </c>
      <c r="O262" s="13">
        <v>1.43E-2</v>
      </c>
      <c r="P262" s="4">
        <v>1720.44</v>
      </c>
      <c r="Q262" s="4">
        <f t="shared" si="976"/>
        <v>1961.3016</v>
      </c>
      <c r="R262" s="4">
        <f t="shared" si="1237"/>
        <v>442.84125600000004</v>
      </c>
      <c r="S262" s="4">
        <f t="shared" si="1238"/>
        <v>467.44354800000002</v>
      </c>
      <c r="T262" s="4">
        <f t="shared" si="1239"/>
        <v>492.04584000000006</v>
      </c>
      <c r="U262" s="4">
        <f t="shared" si="1240"/>
        <v>516.64813200000003</v>
      </c>
      <c r="V262" s="7">
        <f t="shared" si="1241"/>
        <v>811.8756360000001</v>
      </c>
      <c r="W262" s="156">
        <v>8.1999999999999993</v>
      </c>
      <c r="X262" s="4">
        <v>4.91</v>
      </c>
      <c r="Y262" s="4">
        <f t="shared" si="1242"/>
        <v>40.262</v>
      </c>
      <c r="Z262" s="156">
        <v>15</v>
      </c>
      <c r="AA262" s="4">
        <v>4.91</v>
      </c>
      <c r="AB262" s="157">
        <f t="shared" si="1243"/>
        <v>73.650000000000006</v>
      </c>
      <c r="AC262" s="14">
        <v>9.1</v>
      </c>
      <c r="AD262" s="4">
        <v>44.08</v>
      </c>
      <c r="AE262" s="4" t="e">
        <f>#REF!*AC262</f>
        <v>#REF!</v>
      </c>
      <c r="AF262" s="6">
        <f t="shared" si="1244"/>
        <v>50.691999999999993</v>
      </c>
      <c r="AG262" s="7">
        <f t="shared" si="1245"/>
        <v>401.12799999999999</v>
      </c>
      <c r="AH262" s="5">
        <v>9.1</v>
      </c>
      <c r="AI262" s="4">
        <v>10.23</v>
      </c>
      <c r="AJ262" s="4">
        <v>23.17</v>
      </c>
      <c r="AK262" s="4">
        <f t="shared" si="1246"/>
        <v>93.093000000000004</v>
      </c>
      <c r="AL262" s="4"/>
      <c r="AM262" s="4"/>
      <c r="AN262" s="6">
        <f t="shared" si="1247"/>
        <v>210.84700000000001</v>
      </c>
      <c r="AO262" s="13">
        <v>0.2417</v>
      </c>
      <c r="AP262" s="4">
        <v>78.78</v>
      </c>
      <c r="AQ262" s="4">
        <v>100.41</v>
      </c>
      <c r="AR262" s="6">
        <f t="shared" si="1248"/>
        <v>110.45100000000001</v>
      </c>
      <c r="AS262" s="7">
        <f t="shared" si="1249"/>
        <v>24.269096999999999</v>
      </c>
      <c r="AT262" s="156">
        <v>15</v>
      </c>
      <c r="AU262" s="4">
        <v>1.62</v>
      </c>
      <c r="AV262" s="4">
        <v>4.71</v>
      </c>
      <c r="AW262" s="4">
        <f t="shared" si="1250"/>
        <v>24.3</v>
      </c>
      <c r="AX262" s="6">
        <f t="shared" si="1251"/>
        <v>70.650000000000006</v>
      </c>
      <c r="AY262" s="165">
        <v>65</v>
      </c>
      <c r="AZ262" s="4">
        <v>1.6</v>
      </c>
      <c r="BA262" s="4">
        <v>74.599999999999994</v>
      </c>
      <c r="BB262" s="4">
        <v>84.8</v>
      </c>
      <c r="BC262" s="4">
        <v>96.8</v>
      </c>
      <c r="BD262" s="4">
        <v>121</v>
      </c>
      <c r="BE262" s="4">
        <v>3.43</v>
      </c>
      <c r="BF262" s="4">
        <f t="shared" si="1253"/>
        <v>104</v>
      </c>
      <c r="BG262" s="6">
        <f t="shared" si="1254"/>
        <v>3.7730000000000006</v>
      </c>
      <c r="BH262" s="7">
        <f t="shared" si="1255"/>
        <v>222.95000000000002</v>
      </c>
      <c r="BI262" s="27"/>
      <c r="BJ262" s="28"/>
      <c r="BK262" s="29"/>
      <c r="BL262" s="30"/>
      <c r="BM262" s="31"/>
      <c r="BN262" s="28"/>
      <c r="BO262" s="29"/>
      <c r="BP262" s="30"/>
      <c r="BQ262" s="31"/>
      <c r="BR262" s="28"/>
      <c r="BS262" s="29"/>
      <c r="BT262" s="30"/>
      <c r="BU262" s="31"/>
      <c r="BV262" s="28"/>
      <c r="BW262" s="29"/>
      <c r="BX262" s="30"/>
      <c r="BY262" s="31"/>
      <c r="BZ262" s="28"/>
      <c r="CA262" s="29"/>
      <c r="CB262" s="30"/>
      <c r="CD262" s="33">
        <f t="shared" si="1256"/>
        <v>121.345485</v>
      </c>
      <c r="CE262" s="17">
        <f t="shared" si="1257"/>
        <v>97.076387999999994</v>
      </c>
      <c r="CF262" s="17">
        <f t="shared" si="1258"/>
        <v>72.807290999999992</v>
      </c>
      <c r="CG262" s="17">
        <f t="shared" si="1259"/>
        <v>48.538193999999997</v>
      </c>
      <c r="CH262" s="17">
        <f t="shared" si="1260"/>
        <v>24.269096999999999</v>
      </c>
      <c r="CJ262" s="17">
        <f t="shared" si="1261"/>
        <v>1.3482831666666666</v>
      </c>
      <c r="CK262" s="17">
        <f t="shared" si="1262"/>
        <v>1.277320894736842</v>
      </c>
      <c r="CL262" s="17">
        <f t="shared" si="1263"/>
        <v>1.21345485</v>
      </c>
      <c r="CM262" s="17">
        <f t="shared" si="1264"/>
        <v>1.1556712857142857</v>
      </c>
      <c r="CN262" s="17">
        <f t="shared" si="1265"/>
        <v>0.73542718181818179</v>
      </c>
      <c r="CO262" s="17" t="e">
        <f>#REF!+AG262+AX262+AN262+BH262+#REF!+DP262</f>
        <v>#REF!</v>
      </c>
      <c r="CP262" s="17" t="e">
        <f>CO262*1.258</f>
        <v>#REF!</v>
      </c>
      <c r="CQ262" s="17">
        <f t="shared" si="1004"/>
        <v>1003.494097</v>
      </c>
      <c r="CR262" s="17">
        <f t="shared" si="1005"/>
        <v>1036.4220969999999</v>
      </c>
      <c r="CS262" s="17">
        <f t="shared" si="1006"/>
        <v>1071.408097</v>
      </c>
      <c r="CT262" s="17">
        <f t="shared" si="1007"/>
        <v>1112.5680969999999</v>
      </c>
      <c r="CU262" s="17">
        <f t="shared" si="1008"/>
        <v>1195.5740970000002</v>
      </c>
      <c r="CV262" s="17">
        <f t="shared" si="1266"/>
        <v>1411.9730085570002</v>
      </c>
      <c r="CW262" s="17">
        <f t="shared" si="1010"/>
        <v>40.262</v>
      </c>
      <c r="CX262" s="17">
        <f t="shared" si="1267"/>
        <v>24.602292000000002</v>
      </c>
      <c r="CY262" s="33"/>
      <c r="CZ262" s="33"/>
      <c r="DA262" s="17"/>
      <c r="DB262" s="17"/>
      <c r="DC262" s="17"/>
      <c r="DD262" s="15">
        <f t="shared" si="1268"/>
        <v>122.68520064166667</v>
      </c>
      <c r="DE262" s="15">
        <f t="shared" si="1269"/>
        <v>118.66499534473684</v>
      </c>
      <c r="DF262" s="15">
        <f t="shared" si="1270"/>
        <v>115.04681057750001</v>
      </c>
      <c r="DG262" s="15">
        <f t="shared" si="1271"/>
        <v>111.7732148357143</v>
      </c>
      <c r="DH262" s="15">
        <f t="shared" si="1272"/>
        <v>87.965245804545461</v>
      </c>
      <c r="DI262" s="15"/>
      <c r="DJ262" s="15"/>
      <c r="DK262" s="15"/>
      <c r="DL262" s="15"/>
      <c r="DM262" s="15"/>
      <c r="DO262" s="17"/>
      <c r="DP262" s="17">
        <v>40.299999999999997</v>
      </c>
      <c r="DQ262" s="32">
        <v>118.1</v>
      </c>
      <c r="DR262" s="32">
        <f t="shared" si="1273"/>
        <v>4944.2135858591664</v>
      </c>
      <c r="DS262" s="32">
        <f t="shared" si="1274"/>
        <v>4782.1993123928942</v>
      </c>
      <c r="DT262" s="32">
        <f t="shared" si="1275"/>
        <v>4636.3864662732503</v>
      </c>
      <c r="DU262" s="32">
        <f t="shared" si="1276"/>
        <v>4504.4605578792862</v>
      </c>
      <c r="DV262" s="32">
        <f t="shared" si="1277"/>
        <v>3544.9994059231817</v>
      </c>
      <c r="DW262" s="32">
        <v>2263</v>
      </c>
      <c r="DX262" s="32">
        <f t="shared" si="1278"/>
        <v>277636.60905209166</v>
      </c>
      <c r="DY262" s="32">
        <f t="shared" si="1279"/>
        <v>268538.88446513948</v>
      </c>
      <c r="DZ262" s="32">
        <f t="shared" si="1280"/>
        <v>260350.93233688251</v>
      </c>
      <c r="EA262" s="32">
        <f t="shared" si="1281"/>
        <v>252942.78517322146</v>
      </c>
      <c r="EB262" s="32">
        <f t="shared" si="1282"/>
        <v>199065.35125568637</v>
      </c>
      <c r="ED262" s="15">
        <f t="shared" si="1283"/>
        <v>2208.3336115500001</v>
      </c>
      <c r="EE262" s="15">
        <f t="shared" si="1284"/>
        <v>2254.6349115499997</v>
      </c>
      <c r="EF262" s="15">
        <f t="shared" si="1285"/>
        <v>2300.9362115500003</v>
      </c>
      <c r="EG262" s="15">
        <f t="shared" si="1286"/>
        <v>2347.2375115500004</v>
      </c>
      <c r="EH262" s="15">
        <f t="shared" si="1287"/>
        <v>2902.85311155</v>
      </c>
      <c r="EI262" s="34"/>
      <c r="EJ262" s="35">
        <f t="shared" si="1288"/>
        <v>203845.58022962502</v>
      </c>
      <c r="EK262" s="35">
        <f t="shared" si="1289"/>
        <v>155531.57698835715</v>
      </c>
      <c r="EL262" s="35"/>
      <c r="EM262" s="35"/>
      <c r="EN262" s="15">
        <f t="shared" si="1034"/>
        <v>96.01167205555555</v>
      </c>
      <c r="EO262" s="15">
        <f t="shared" si="1044"/>
        <v>103.18695247368422</v>
      </c>
      <c r="EP262" s="15">
        <f t="shared" si="1045"/>
        <v>100.04070485000001</v>
      </c>
      <c r="EQ262" s="15">
        <f t="shared" si="1046"/>
        <v>90.077587375000007</v>
      </c>
      <c r="ER262" s="15">
        <f t="shared" si="1035"/>
        <v>68.728049928571437</v>
      </c>
      <c r="ES262" s="15"/>
      <c r="ET262" s="15">
        <f t="shared" si="1047"/>
        <v>1728.2100969999999</v>
      </c>
      <c r="EU262" s="15">
        <f t="shared" si="1048"/>
        <v>1960.552097</v>
      </c>
      <c r="EV262" s="15">
        <f t="shared" si="1049"/>
        <v>2000.8140970000002</v>
      </c>
      <c r="EW262" s="15">
        <f t="shared" si="1290"/>
        <v>2161.8620970000002</v>
      </c>
      <c r="EX262" s="15">
        <f t="shared" si="1291"/>
        <v>2886.5780970000005</v>
      </c>
      <c r="EY262" s="17">
        <f t="shared" si="1038"/>
        <v>1728.2100969999999</v>
      </c>
      <c r="EZ262" s="17">
        <f t="shared" si="1039"/>
        <v>1801.400097</v>
      </c>
      <c r="FA262" s="17">
        <f t="shared" si="1040"/>
        <v>1876.648097</v>
      </c>
      <c r="FB262" s="17">
        <f t="shared" si="1041"/>
        <v>2078.8560969999999</v>
      </c>
      <c r="FC262" s="17">
        <f t="shared" si="1042"/>
        <v>2886.5780970000001</v>
      </c>
      <c r="FE262" s="17"/>
      <c r="FF262" s="17"/>
      <c r="FG262" s="17"/>
      <c r="FH262" s="17"/>
      <c r="FI262" s="17"/>
    </row>
    <row r="263" spans="1:165" ht="13.5" thickBot="1">
      <c r="A263" s="22">
        <v>11</v>
      </c>
      <c r="B263" s="18" t="s">
        <v>255</v>
      </c>
      <c r="C263" s="23">
        <v>18</v>
      </c>
      <c r="D263" s="24">
        <v>19</v>
      </c>
      <c r="E263" s="24">
        <v>20</v>
      </c>
      <c r="F263" s="24">
        <v>21</v>
      </c>
      <c r="G263" s="25">
        <v>33</v>
      </c>
      <c r="H263" s="26"/>
      <c r="I263" s="26">
        <f t="shared" si="1292"/>
        <v>0</v>
      </c>
      <c r="J263" s="4">
        <f t="shared" si="1232"/>
        <v>0</v>
      </c>
      <c r="K263" s="4">
        <f t="shared" si="1233"/>
        <v>0</v>
      </c>
      <c r="L263" s="4">
        <f t="shared" si="1234"/>
        <v>0</v>
      </c>
      <c r="M263" s="4">
        <f t="shared" si="1235"/>
        <v>0</v>
      </c>
      <c r="N263" s="6">
        <f t="shared" si="1236"/>
        <v>0</v>
      </c>
      <c r="O263" s="14">
        <v>0</v>
      </c>
      <c r="P263" s="4">
        <f>O263*1</f>
        <v>0</v>
      </c>
      <c r="Q263" s="4">
        <f t="shared" si="976"/>
        <v>0</v>
      </c>
      <c r="R263" s="4">
        <f t="shared" si="1237"/>
        <v>0</v>
      </c>
      <c r="S263" s="4">
        <f t="shared" si="1238"/>
        <v>0</v>
      </c>
      <c r="T263" s="4">
        <f t="shared" si="1239"/>
        <v>0</v>
      </c>
      <c r="U263" s="4">
        <f t="shared" si="1240"/>
        <v>0</v>
      </c>
      <c r="V263" s="7">
        <f t="shared" si="1241"/>
        <v>0</v>
      </c>
      <c r="W263" s="156">
        <v>8.1999999999999993</v>
      </c>
      <c r="X263" s="4">
        <v>4.91</v>
      </c>
      <c r="Y263" s="4">
        <f t="shared" si="1242"/>
        <v>40.262</v>
      </c>
      <c r="Z263" s="156">
        <v>15</v>
      </c>
      <c r="AA263" s="4">
        <v>4.91</v>
      </c>
      <c r="AB263" s="157">
        <f t="shared" si="1243"/>
        <v>73.650000000000006</v>
      </c>
      <c r="AC263" s="14">
        <v>7.3</v>
      </c>
      <c r="AD263" s="4">
        <v>41.09</v>
      </c>
      <c r="AE263" s="4" t="e">
        <f>#REF!*AC263</f>
        <v>#REF!</v>
      </c>
      <c r="AF263" s="6">
        <f t="shared" si="1244"/>
        <v>47.253500000000003</v>
      </c>
      <c r="AG263" s="7">
        <f t="shared" si="1245"/>
        <v>299.95699999999999</v>
      </c>
      <c r="AH263" s="5"/>
      <c r="AI263" s="4">
        <v>0</v>
      </c>
      <c r="AJ263" s="4"/>
      <c r="AK263" s="4">
        <f t="shared" si="1246"/>
        <v>0</v>
      </c>
      <c r="AL263" s="4"/>
      <c r="AM263" s="4"/>
      <c r="AN263" s="6">
        <f t="shared" si="1247"/>
        <v>0</v>
      </c>
      <c r="AO263" s="220">
        <v>0.16700000000000001</v>
      </c>
      <c r="AP263" s="4">
        <v>0</v>
      </c>
      <c r="AQ263" s="4">
        <v>70</v>
      </c>
      <c r="AR263" s="6">
        <f t="shared" si="1248"/>
        <v>77</v>
      </c>
      <c r="AS263" s="7">
        <f t="shared" si="1249"/>
        <v>11.690000000000001</v>
      </c>
      <c r="AT263" s="156">
        <v>15</v>
      </c>
      <c r="AU263" s="4">
        <v>1.62</v>
      </c>
      <c r="AV263" s="4">
        <v>4.71</v>
      </c>
      <c r="AW263" s="4">
        <f t="shared" si="1250"/>
        <v>24.3</v>
      </c>
      <c r="AX263" s="6">
        <f t="shared" si="1251"/>
        <v>70.650000000000006</v>
      </c>
      <c r="AY263" s="165">
        <v>60.1</v>
      </c>
      <c r="AZ263" s="4">
        <v>1.1200000000000001</v>
      </c>
      <c r="BA263" s="4">
        <v>74.599999999999994</v>
      </c>
      <c r="BB263" s="4">
        <v>84.8</v>
      </c>
      <c r="BC263" s="4">
        <v>96.8</v>
      </c>
      <c r="BD263" s="4">
        <v>121</v>
      </c>
      <c r="BE263" s="4">
        <f>2.09*115/100</f>
        <v>2.4034999999999997</v>
      </c>
      <c r="BF263" s="4">
        <f t="shared" si="1253"/>
        <v>67.312000000000012</v>
      </c>
      <c r="BG263" s="6">
        <f t="shared" si="1254"/>
        <v>2.64385</v>
      </c>
      <c r="BH263" s="7">
        <f t="shared" si="1255"/>
        <v>144.45034999999999</v>
      </c>
      <c r="BI263" s="27"/>
      <c r="BJ263" s="28"/>
      <c r="BK263" s="29"/>
      <c r="BL263" s="30"/>
      <c r="BM263" s="31"/>
      <c r="BN263" s="28"/>
      <c r="BO263" s="29"/>
      <c r="BP263" s="30"/>
      <c r="BQ263" s="31"/>
      <c r="BR263" s="28"/>
      <c r="BS263" s="29"/>
      <c r="BT263" s="30"/>
      <c r="BU263" s="31"/>
      <c r="BV263" s="28"/>
      <c r="BW263" s="29"/>
      <c r="BX263" s="30"/>
      <c r="BY263" s="31"/>
      <c r="BZ263" s="28"/>
      <c r="CA263" s="29"/>
      <c r="CB263" s="30"/>
      <c r="CD263" s="33">
        <f t="shared" si="1256"/>
        <v>58.45</v>
      </c>
      <c r="CE263" s="17">
        <f t="shared" si="1257"/>
        <v>46.760000000000005</v>
      </c>
      <c r="CF263" s="17">
        <f t="shared" si="1258"/>
        <v>35.070000000000007</v>
      </c>
      <c r="CG263" s="17">
        <f t="shared" si="1259"/>
        <v>23.380000000000003</v>
      </c>
      <c r="CH263" s="17">
        <f t="shared" si="1260"/>
        <v>11.690000000000001</v>
      </c>
      <c r="CJ263" s="17">
        <f t="shared" si="1261"/>
        <v>0.64944444444444449</v>
      </c>
      <c r="CK263" s="17">
        <f t="shared" si="1262"/>
        <v>0.61526315789473696</v>
      </c>
      <c r="CL263" s="17">
        <f t="shared" si="1263"/>
        <v>0.58450000000000013</v>
      </c>
      <c r="CM263" s="17">
        <f t="shared" si="1264"/>
        <v>0.55666666666666675</v>
      </c>
      <c r="CN263" s="17">
        <f t="shared" si="1265"/>
        <v>0.3542424242424243</v>
      </c>
      <c r="CO263" s="17" t="e">
        <f>#REF!+AG263+AX263+AN263+BH263+#REF!+DP263</f>
        <v>#REF!</v>
      </c>
      <c r="CP263" s="17" t="e">
        <f>CO263*1.252</f>
        <v>#REF!</v>
      </c>
      <c r="CQ263" s="17">
        <f t="shared" si="1004"/>
        <v>600.39734999999996</v>
      </c>
      <c r="CR263" s="17">
        <f t="shared" si="1005"/>
        <v>635.24810000000002</v>
      </c>
      <c r="CS263" s="17">
        <f t="shared" si="1006"/>
        <v>659.76379999999995</v>
      </c>
      <c r="CT263" s="17">
        <f t="shared" si="1007"/>
        <v>688.60579999999993</v>
      </c>
      <c r="CU263" s="17">
        <f t="shared" si="1008"/>
        <v>746.77049999999997</v>
      </c>
      <c r="CV263" s="17">
        <f t="shared" si="1266"/>
        <v>76.917361500000013</v>
      </c>
      <c r="CW263" s="17">
        <f t="shared" si="1010"/>
        <v>40.262</v>
      </c>
      <c r="CX263" s="17">
        <f t="shared" si="1267"/>
        <v>0</v>
      </c>
      <c r="CY263" s="33"/>
      <c r="CZ263" s="33"/>
      <c r="DA263" s="17"/>
      <c r="DB263" s="17"/>
      <c r="DC263" s="17"/>
      <c r="DD263" s="15">
        <f t="shared" si="1268"/>
        <v>94.011637499999978</v>
      </c>
      <c r="DE263" s="15">
        <f t="shared" si="1269"/>
        <v>91.500567105263158</v>
      </c>
      <c r="DF263" s="15">
        <f t="shared" si="1270"/>
        <v>89.240603750000005</v>
      </c>
      <c r="DG263" s="15">
        <f t="shared" si="1271"/>
        <v>87.195874999999987</v>
      </c>
      <c r="DH263" s="15">
        <f t="shared" si="1272"/>
        <v>72.325120454545456</v>
      </c>
      <c r="DI263" s="15"/>
      <c r="DJ263" s="15"/>
      <c r="DK263" s="15"/>
      <c r="DL263" s="15"/>
      <c r="DM263" s="15"/>
      <c r="DO263" s="17"/>
      <c r="DP263" s="17">
        <v>3.1</v>
      </c>
      <c r="DQ263" s="32">
        <v>10.3</v>
      </c>
      <c r="DR263" s="32">
        <f t="shared" si="1273"/>
        <v>291.43607624999993</v>
      </c>
      <c r="DS263" s="32">
        <f t="shared" si="1274"/>
        <v>283.6517580263158</v>
      </c>
      <c r="DT263" s="32">
        <f t="shared" si="1275"/>
        <v>276.64587162500004</v>
      </c>
      <c r="DU263" s="32">
        <f t="shared" si="1276"/>
        <v>270.30721249999999</v>
      </c>
      <c r="DV263" s="32">
        <f t="shared" si="1277"/>
        <v>224.20787340909092</v>
      </c>
      <c r="DW263" s="32">
        <v>168</v>
      </c>
      <c r="DX263" s="32">
        <f t="shared" si="1278"/>
        <v>15793.955099999996</v>
      </c>
      <c r="DY263" s="32">
        <f t="shared" si="1279"/>
        <v>15372.09527368421</v>
      </c>
      <c r="DZ263" s="32">
        <f t="shared" si="1280"/>
        <v>14992.42143</v>
      </c>
      <c r="EA263" s="32">
        <f t="shared" si="1281"/>
        <v>14648.906999999997</v>
      </c>
      <c r="EB263" s="32">
        <f t="shared" si="1282"/>
        <v>12150.620236363637</v>
      </c>
      <c r="ED263" s="15">
        <f t="shared" si="1283"/>
        <v>1692.2094749999997</v>
      </c>
      <c r="EE263" s="15">
        <f t="shared" si="1284"/>
        <v>1738.510775</v>
      </c>
      <c r="EF263" s="15">
        <f t="shared" si="1285"/>
        <v>1784.812075</v>
      </c>
      <c r="EG263" s="15">
        <f t="shared" si="1286"/>
        <v>1831.1133749999997</v>
      </c>
      <c r="EH263" s="15">
        <f t="shared" si="1287"/>
        <v>2386.728975</v>
      </c>
      <c r="EI263" s="34"/>
      <c r="EJ263" s="35">
        <f t="shared" si="1288"/>
        <v>11991.4095</v>
      </c>
      <c r="EK263" s="35">
        <f t="shared" si="1289"/>
        <v>9751.098</v>
      </c>
      <c r="EL263" s="35"/>
      <c r="EM263" s="35"/>
      <c r="EN263" s="15">
        <f t="shared" si="1034"/>
        <v>73.61740833333333</v>
      </c>
      <c r="EO263" s="15">
        <f t="shared" si="1044"/>
        <v>79.565710526315797</v>
      </c>
      <c r="EP263" s="15">
        <f t="shared" si="1045"/>
        <v>77.600525000000005</v>
      </c>
      <c r="EQ263" s="15">
        <f t="shared" si="1046"/>
        <v>71.377437499999999</v>
      </c>
      <c r="ER263" s="15">
        <f t="shared" si="1035"/>
        <v>58.042249999999996</v>
      </c>
      <c r="ES263" s="15"/>
      <c r="ET263" s="15">
        <f t="shared" si="1047"/>
        <v>1325.1133499999999</v>
      </c>
      <c r="EU263" s="15">
        <f t="shared" si="1048"/>
        <v>1511.7485000000001</v>
      </c>
      <c r="EV263" s="15">
        <f t="shared" si="1049"/>
        <v>1552.0105000000001</v>
      </c>
      <c r="EW263" s="15">
        <f t="shared" si="1290"/>
        <v>1713.0585000000001</v>
      </c>
      <c r="EX263" s="15">
        <f t="shared" si="1291"/>
        <v>2437.7745</v>
      </c>
      <c r="EY263" s="17">
        <f t="shared" si="1038"/>
        <v>1325.1133499999999</v>
      </c>
      <c r="EZ263" s="17">
        <f t="shared" si="1039"/>
        <v>1400.2261000000001</v>
      </c>
      <c r="FA263" s="17">
        <f t="shared" si="1040"/>
        <v>1465.0038</v>
      </c>
      <c r="FB263" s="17">
        <f t="shared" si="1041"/>
        <v>1654.8937999999998</v>
      </c>
      <c r="FC263" s="17">
        <f t="shared" si="1042"/>
        <v>2437.7745</v>
      </c>
      <c r="FE263" s="17"/>
      <c r="FF263" s="17"/>
      <c r="FG263" s="17"/>
      <c r="FH263" s="17"/>
      <c r="FI263" s="17"/>
    </row>
    <row r="264" spans="1:165" ht="13.5" thickBot="1">
      <c r="A264" s="22">
        <v>12</v>
      </c>
      <c r="B264" s="18" t="s">
        <v>256</v>
      </c>
      <c r="C264" s="23">
        <v>18</v>
      </c>
      <c r="D264" s="24">
        <v>19</v>
      </c>
      <c r="E264" s="24">
        <v>20</v>
      </c>
      <c r="F264" s="24">
        <v>21</v>
      </c>
      <c r="G264" s="25">
        <v>33</v>
      </c>
      <c r="H264" s="26"/>
      <c r="I264" s="26">
        <f t="shared" si="1292"/>
        <v>0</v>
      </c>
      <c r="J264" s="4">
        <f t="shared" si="1232"/>
        <v>0</v>
      </c>
      <c r="K264" s="4">
        <f t="shared" si="1233"/>
        <v>0</v>
      </c>
      <c r="L264" s="4">
        <f t="shared" si="1234"/>
        <v>0</v>
      </c>
      <c r="M264" s="4">
        <f t="shared" si="1235"/>
        <v>0</v>
      </c>
      <c r="N264" s="6">
        <f t="shared" si="1236"/>
        <v>0</v>
      </c>
      <c r="O264" s="14">
        <v>0</v>
      </c>
      <c r="P264" s="4">
        <f>O264*1</f>
        <v>0</v>
      </c>
      <c r="Q264" s="4">
        <f t="shared" si="976"/>
        <v>0</v>
      </c>
      <c r="R264" s="4">
        <f t="shared" si="1237"/>
        <v>0</v>
      </c>
      <c r="S264" s="4">
        <f t="shared" si="1238"/>
        <v>0</v>
      </c>
      <c r="T264" s="4">
        <f t="shared" si="1239"/>
        <v>0</v>
      </c>
      <c r="U264" s="4">
        <f t="shared" si="1240"/>
        <v>0</v>
      </c>
      <c r="V264" s="7">
        <f t="shared" si="1241"/>
        <v>0</v>
      </c>
      <c r="W264" s="156">
        <v>8.1999999999999993</v>
      </c>
      <c r="X264" s="4">
        <v>4.91</v>
      </c>
      <c r="Y264" s="4">
        <f t="shared" si="1242"/>
        <v>40.262</v>
      </c>
      <c r="Z264" s="156">
        <v>15</v>
      </c>
      <c r="AA264" s="4">
        <v>4.91</v>
      </c>
      <c r="AB264" s="157">
        <f t="shared" si="1243"/>
        <v>73.650000000000006</v>
      </c>
      <c r="AC264" s="14">
        <v>7.3</v>
      </c>
      <c r="AD264" s="4">
        <v>44.08</v>
      </c>
      <c r="AE264" s="4" t="e">
        <f>#REF!*AC264</f>
        <v>#REF!</v>
      </c>
      <c r="AF264" s="6">
        <f t="shared" si="1244"/>
        <v>50.691999999999993</v>
      </c>
      <c r="AG264" s="7">
        <f t="shared" si="1245"/>
        <v>321.78399999999999</v>
      </c>
      <c r="AH264" s="5"/>
      <c r="AI264" s="4">
        <v>0</v>
      </c>
      <c r="AJ264" s="4"/>
      <c r="AK264" s="4">
        <f t="shared" si="1246"/>
        <v>0</v>
      </c>
      <c r="AL264" s="4"/>
      <c r="AM264" s="4"/>
      <c r="AN264" s="6">
        <f t="shared" si="1247"/>
        <v>0</v>
      </c>
      <c r="AO264" s="220">
        <v>0</v>
      </c>
      <c r="AP264" s="4">
        <v>0</v>
      </c>
      <c r="AQ264" s="4">
        <f>AP264*1.193</f>
        <v>0</v>
      </c>
      <c r="AR264" s="6">
        <f t="shared" si="1248"/>
        <v>0</v>
      </c>
      <c r="AS264" s="7">
        <f t="shared" si="1249"/>
        <v>0</v>
      </c>
      <c r="AT264" s="156">
        <v>15</v>
      </c>
      <c r="AU264" s="4">
        <v>1.62</v>
      </c>
      <c r="AV264" s="4">
        <v>4.71</v>
      </c>
      <c r="AW264" s="4">
        <f t="shared" si="1250"/>
        <v>24.3</v>
      </c>
      <c r="AX264" s="6">
        <f t="shared" si="1251"/>
        <v>70.650000000000006</v>
      </c>
      <c r="AY264" s="165">
        <v>65</v>
      </c>
      <c r="AZ264" s="4">
        <v>1.1200000000000001</v>
      </c>
      <c r="BA264" s="4">
        <v>74.599999999999994</v>
      </c>
      <c r="BB264" s="4">
        <v>84.8</v>
      </c>
      <c r="BC264" s="4">
        <v>96.8</v>
      </c>
      <c r="BD264" s="4">
        <v>121</v>
      </c>
      <c r="BE264" s="4">
        <f>2.09*115/100</f>
        <v>2.4034999999999997</v>
      </c>
      <c r="BF264" s="4">
        <f t="shared" si="1253"/>
        <v>72.800000000000011</v>
      </c>
      <c r="BG264" s="6">
        <f t="shared" si="1254"/>
        <v>2.64385</v>
      </c>
      <c r="BH264" s="7">
        <f t="shared" si="1255"/>
        <v>156.22749999999999</v>
      </c>
      <c r="BI264" s="27"/>
      <c r="BJ264" s="28"/>
      <c r="BK264" s="29"/>
      <c r="BL264" s="30"/>
      <c r="BM264" s="31"/>
      <c r="BN264" s="28"/>
      <c r="BO264" s="29"/>
      <c r="BP264" s="30"/>
      <c r="BQ264" s="31"/>
      <c r="BR264" s="28"/>
      <c r="BS264" s="29"/>
      <c r="BT264" s="30"/>
      <c r="BU264" s="31"/>
      <c r="BV264" s="28"/>
      <c r="BW264" s="29"/>
      <c r="BX264" s="30"/>
      <c r="BY264" s="31"/>
      <c r="BZ264" s="28"/>
      <c r="CA264" s="29"/>
      <c r="CB264" s="30"/>
      <c r="CD264" s="33">
        <f t="shared" si="1256"/>
        <v>0</v>
      </c>
      <c r="CE264" s="17">
        <f t="shared" si="1257"/>
        <v>0</v>
      </c>
      <c r="CF264" s="17">
        <f t="shared" si="1258"/>
        <v>0</v>
      </c>
      <c r="CG264" s="17">
        <f t="shared" si="1259"/>
        <v>0</v>
      </c>
      <c r="CH264" s="17">
        <f t="shared" si="1260"/>
        <v>0</v>
      </c>
      <c r="CJ264" s="17">
        <f t="shared" si="1261"/>
        <v>0</v>
      </c>
      <c r="CK264" s="17">
        <f t="shared" si="1262"/>
        <v>0</v>
      </c>
      <c r="CL264" s="17">
        <f t="shared" si="1263"/>
        <v>0</v>
      </c>
      <c r="CM264" s="17">
        <f t="shared" si="1264"/>
        <v>0</v>
      </c>
      <c r="CN264" s="17">
        <f t="shared" si="1265"/>
        <v>0</v>
      </c>
      <c r="CO264" s="17" t="e">
        <f>#REF!+AG264+AX264+AN264+BH264+#REF!+DP264</f>
        <v>#REF!</v>
      </c>
      <c r="CP264" s="17" t="e">
        <f>CO264*1.262</f>
        <v>#REF!</v>
      </c>
      <c r="CQ264" s="17">
        <f t="shared" si="1004"/>
        <v>622.31149999999991</v>
      </c>
      <c r="CR264" s="17">
        <f t="shared" si="1005"/>
        <v>645.38509999999997</v>
      </c>
      <c r="CS264" s="17">
        <f t="shared" si="1006"/>
        <v>669.90079999999989</v>
      </c>
      <c r="CT264" s="17">
        <f t="shared" si="1007"/>
        <v>698.74279999999987</v>
      </c>
      <c r="CU264" s="17">
        <f t="shared" si="1008"/>
        <v>756.90749999999991</v>
      </c>
      <c r="CV264" s="17">
        <f t="shared" si="1266"/>
        <v>884.82486749999998</v>
      </c>
      <c r="CW264" s="17">
        <f t="shared" si="1010"/>
        <v>40.262</v>
      </c>
      <c r="CX264" s="17">
        <f t="shared" si="1267"/>
        <v>0</v>
      </c>
      <c r="CY264" s="33"/>
      <c r="CZ264" s="33"/>
      <c r="DA264" s="17"/>
      <c r="DB264" s="17"/>
      <c r="DC264" s="17"/>
      <c r="DD264" s="15">
        <f t="shared" si="1268"/>
        <v>94.65927916666665</v>
      </c>
      <c r="DE264" s="15">
        <f t="shared" si="1269"/>
        <v>92.114122368421036</v>
      </c>
      <c r="DF264" s="15">
        <f t="shared" si="1270"/>
        <v>89.823481249999986</v>
      </c>
      <c r="DG264" s="15">
        <f t="shared" si="1271"/>
        <v>87.750996428571426</v>
      </c>
      <c r="DH264" s="15">
        <f t="shared" si="1272"/>
        <v>72.678379545454547</v>
      </c>
      <c r="DI264" s="15"/>
      <c r="DJ264" s="15"/>
      <c r="DK264" s="15"/>
      <c r="DL264" s="15"/>
      <c r="DM264" s="15"/>
      <c r="DO264" s="17"/>
      <c r="DP264" s="17">
        <v>1.7</v>
      </c>
      <c r="DQ264" s="32">
        <v>116.9</v>
      </c>
      <c r="DR264" s="32">
        <f t="shared" si="1273"/>
        <v>160.9207745833333</v>
      </c>
      <c r="DS264" s="32">
        <f t="shared" si="1274"/>
        <v>156.59400802631575</v>
      </c>
      <c r="DT264" s="32">
        <f t="shared" si="1275"/>
        <v>152.69991812499998</v>
      </c>
      <c r="DU264" s="32">
        <f t="shared" si="1276"/>
        <v>149.17669392857141</v>
      </c>
      <c r="DV264" s="32">
        <f t="shared" si="1277"/>
        <v>123.55324522727273</v>
      </c>
      <c r="DW264" s="32">
        <v>97</v>
      </c>
      <c r="DX264" s="32">
        <f t="shared" si="1278"/>
        <v>9181.9500791666651</v>
      </c>
      <c r="DY264" s="32">
        <f t="shared" si="1279"/>
        <v>8935.0698697368407</v>
      </c>
      <c r="DZ264" s="32">
        <f t="shared" si="1280"/>
        <v>8712.8776812499982</v>
      </c>
      <c r="EA264" s="32">
        <f t="shared" si="1281"/>
        <v>8511.8466535714288</v>
      </c>
      <c r="EB264" s="32">
        <f t="shared" si="1282"/>
        <v>7049.8028159090909</v>
      </c>
      <c r="ED264" s="15">
        <f t="shared" si="1283"/>
        <v>1703.8670249999998</v>
      </c>
      <c r="EE264" s="15">
        <f t="shared" si="1284"/>
        <v>1750.1683249999996</v>
      </c>
      <c r="EF264" s="15">
        <f t="shared" si="1285"/>
        <v>1796.4696249999997</v>
      </c>
      <c r="EG264" s="15">
        <f t="shared" si="1286"/>
        <v>1842.770925</v>
      </c>
      <c r="EH264" s="15">
        <f t="shared" si="1287"/>
        <v>2398.3865249999999</v>
      </c>
      <c r="EI264" s="34"/>
      <c r="EJ264" s="35">
        <f t="shared" si="1288"/>
        <v>6964.5818125000005</v>
      </c>
      <c r="EK264" s="35">
        <f t="shared" si="1289"/>
        <v>5653.5098928571433</v>
      </c>
      <c r="EL264" s="35"/>
      <c r="EM264" s="35"/>
      <c r="EN264" s="15">
        <f t="shared" si="1034"/>
        <v>74.83486111111111</v>
      </c>
      <c r="EO264" s="15">
        <f t="shared" si="1044"/>
        <v>80.099236842105256</v>
      </c>
      <c r="EP264" s="15">
        <f t="shared" si="1045"/>
        <v>78.10737499999999</v>
      </c>
      <c r="EQ264" s="15">
        <f t="shared" si="1046"/>
        <v>71.799812500000002</v>
      </c>
      <c r="ER264" s="15">
        <f t="shared" si="1035"/>
        <v>58.283607142857143</v>
      </c>
      <c r="ES264" s="15"/>
      <c r="ET264" s="15">
        <f t="shared" si="1047"/>
        <v>1347.0274999999999</v>
      </c>
      <c r="EU264" s="15">
        <f t="shared" si="1048"/>
        <v>1521.8854999999999</v>
      </c>
      <c r="EV264" s="15">
        <f t="shared" si="1049"/>
        <v>1562.1474999999998</v>
      </c>
      <c r="EW264" s="15">
        <f t="shared" si="1290"/>
        <v>1723.1955</v>
      </c>
      <c r="EX264" s="15">
        <f t="shared" si="1291"/>
        <v>2447.9115000000002</v>
      </c>
      <c r="EY264" s="17">
        <f t="shared" si="1038"/>
        <v>1347.0274999999999</v>
      </c>
      <c r="EZ264" s="17">
        <f t="shared" si="1039"/>
        <v>1410.3631</v>
      </c>
      <c r="FA264" s="17">
        <f t="shared" si="1040"/>
        <v>1475.1407999999999</v>
      </c>
      <c r="FB264" s="17">
        <f t="shared" si="1041"/>
        <v>1665.0308</v>
      </c>
      <c r="FC264" s="17">
        <f t="shared" si="1042"/>
        <v>2447.9114999999997</v>
      </c>
      <c r="FE264" s="17"/>
      <c r="FF264" s="17"/>
      <c r="FG264" s="17"/>
      <c r="FH264" s="17"/>
      <c r="FI264" s="17"/>
    </row>
    <row r="265" spans="1:165" ht="13.5" thickBot="1">
      <c r="A265" s="221">
        <v>13</v>
      </c>
      <c r="B265" s="21" t="s">
        <v>257</v>
      </c>
      <c r="C265" s="37">
        <v>18</v>
      </c>
      <c r="D265" s="38">
        <v>19</v>
      </c>
      <c r="E265" s="38">
        <v>20</v>
      </c>
      <c r="F265" s="38">
        <v>21</v>
      </c>
      <c r="G265" s="39">
        <v>33</v>
      </c>
      <c r="H265" s="26"/>
      <c r="I265" s="26">
        <f t="shared" si="1292"/>
        <v>0</v>
      </c>
      <c r="J265" s="10">
        <f t="shared" si="1232"/>
        <v>0</v>
      </c>
      <c r="K265" s="10">
        <f t="shared" si="1233"/>
        <v>0</v>
      </c>
      <c r="L265" s="10">
        <f t="shared" si="1234"/>
        <v>0</v>
      </c>
      <c r="M265" s="10">
        <f t="shared" si="1235"/>
        <v>0</v>
      </c>
      <c r="N265" s="40">
        <f t="shared" si="1236"/>
        <v>0</v>
      </c>
      <c r="O265" s="213">
        <v>0</v>
      </c>
      <c r="P265" s="4">
        <f>O265*1</f>
        <v>0</v>
      </c>
      <c r="Q265" s="4">
        <f t="shared" si="976"/>
        <v>0</v>
      </c>
      <c r="R265" s="10">
        <f t="shared" si="1237"/>
        <v>0</v>
      </c>
      <c r="S265" s="10">
        <f t="shared" si="1238"/>
        <v>0</v>
      </c>
      <c r="T265" s="10">
        <f t="shared" si="1239"/>
        <v>0</v>
      </c>
      <c r="U265" s="10">
        <f t="shared" si="1240"/>
        <v>0</v>
      </c>
      <c r="V265" s="42">
        <f t="shared" si="1241"/>
        <v>0</v>
      </c>
      <c r="W265" s="156">
        <v>8.1999999999999993</v>
      </c>
      <c r="X265" s="4">
        <v>4.91</v>
      </c>
      <c r="Y265" s="4">
        <f t="shared" si="1242"/>
        <v>40.262</v>
      </c>
      <c r="Z265" s="156">
        <v>15</v>
      </c>
      <c r="AA265" s="4">
        <v>4.91</v>
      </c>
      <c r="AB265" s="157">
        <f t="shared" si="1243"/>
        <v>73.650000000000006</v>
      </c>
      <c r="AC265" s="213">
        <v>7.3</v>
      </c>
      <c r="AD265" s="4">
        <v>44.08</v>
      </c>
      <c r="AE265" s="10" t="e">
        <f>#REF!*AC265</f>
        <v>#REF!</v>
      </c>
      <c r="AF265" s="6">
        <f t="shared" si="1244"/>
        <v>50.691999999999993</v>
      </c>
      <c r="AG265" s="7">
        <f t="shared" si="1245"/>
        <v>321.78399999999999</v>
      </c>
      <c r="AH265" s="214"/>
      <c r="AI265" s="10">
        <v>0</v>
      </c>
      <c r="AJ265" s="10"/>
      <c r="AK265" s="10">
        <f t="shared" si="1246"/>
        <v>0</v>
      </c>
      <c r="AL265" s="10"/>
      <c r="AM265" s="10"/>
      <c r="AN265" s="6">
        <f t="shared" si="1247"/>
        <v>0</v>
      </c>
      <c r="AO265" s="222">
        <v>0</v>
      </c>
      <c r="AP265" s="10">
        <v>0</v>
      </c>
      <c r="AQ265" s="4">
        <f>AP265*1.193</f>
        <v>0</v>
      </c>
      <c r="AR265" s="6">
        <f t="shared" si="1248"/>
        <v>0</v>
      </c>
      <c r="AS265" s="7">
        <f t="shared" si="1249"/>
        <v>0</v>
      </c>
      <c r="AT265" s="156">
        <v>15</v>
      </c>
      <c r="AU265" s="10">
        <v>1.62</v>
      </c>
      <c r="AV265" s="4">
        <v>4.71</v>
      </c>
      <c r="AW265" s="10">
        <f t="shared" si="1250"/>
        <v>24.3</v>
      </c>
      <c r="AX265" s="6">
        <f t="shared" si="1251"/>
        <v>70.650000000000006</v>
      </c>
      <c r="AY265" s="165">
        <v>65</v>
      </c>
      <c r="AZ265" s="10">
        <v>1.1200000000000001</v>
      </c>
      <c r="BA265" s="4">
        <v>74.599999999999994</v>
      </c>
      <c r="BB265" s="4">
        <v>84.8</v>
      </c>
      <c r="BC265" s="4">
        <v>96.8</v>
      </c>
      <c r="BD265" s="4">
        <v>121</v>
      </c>
      <c r="BE265" s="4">
        <f>2.09*115/100</f>
        <v>2.4034999999999997</v>
      </c>
      <c r="BF265" s="10">
        <f t="shared" si="1253"/>
        <v>72.800000000000011</v>
      </c>
      <c r="BG265" s="6">
        <f t="shared" si="1254"/>
        <v>2.64385</v>
      </c>
      <c r="BH265" s="7">
        <f t="shared" si="1255"/>
        <v>156.22749999999999</v>
      </c>
      <c r="BI265" s="43"/>
      <c r="BJ265" s="44"/>
      <c r="BK265" s="45"/>
      <c r="BL265" s="46"/>
      <c r="BM265" s="47"/>
      <c r="BN265" s="44"/>
      <c r="BO265" s="45"/>
      <c r="BP265" s="46"/>
      <c r="BQ265" s="47"/>
      <c r="BR265" s="44"/>
      <c r="BS265" s="45"/>
      <c r="BT265" s="46"/>
      <c r="BU265" s="47"/>
      <c r="BV265" s="44"/>
      <c r="BW265" s="45"/>
      <c r="BX265" s="46"/>
      <c r="BY265" s="47"/>
      <c r="BZ265" s="44"/>
      <c r="CA265" s="45"/>
      <c r="CB265" s="46"/>
      <c r="CD265" s="33">
        <f t="shared" si="1256"/>
        <v>0</v>
      </c>
      <c r="CE265" s="17">
        <f t="shared" si="1257"/>
        <v>0</v>
      </c>
      <c r="CF265" s="17">
        <f t="shared" si="1258"/>
        <v>0</v>
      </c>
      <c r="CG265" s="17">
        <f t="shared" si="1259"/>
        <v>0</v>
      </c>
      <c r="CH265" s="17">
        <f t="shared" si="1260"/>
        <v>0</v>
      </c>
      <c r="CJ265" s="17">
        <f t="shared" si="1261"/>
        <v>0</v>
      </c>
      <c r="CK265" s="17">
        <f t="shared" si="1262"/>
        <v>0</v>
      </c>
      <c r="CL265" s="17">
        <f t="shared" si="1263"/>
        <v>0</v>
      </c>
      <c r="CM265" s="17">
        <f t="shared" si="1264"/>
        <v>0</v>
      </c>
      <c r="CN265" s="17">
        <f t="shared" si="1265"/>
        <v>0</v>
      </c>
      <c r="CO265" s="17" t="e">
        <f>#REF!+AG265+AX265+AN265+BH265+#REF!+DP265</f>
        <v>#REF!</v>
      </c>
      <c r="CP265" s="17" t="e">
        <f>CO265*1.258</f>
        <v>#REF!</v>
      </c>
      <c r="CQ265" s="17">
        <f t="shared" si="1004"/>
        <v>622.31149999999991</v>
      </c>
      <c r="CR265" s="17">
        <f t="shared" si="1005"/>
        <v>645.38509999999997</v>
      </c>
      <c r="CS265" s="17">
        <f t="shared" si="1006"/>
        <v>669.90079999999989</v>
      </c>
      <c r="CT265" s="17">
        <f t="shared" si="1007"/>
        <v>698.74279999999987</v>
      </c>
      <c r="CU265" s="17">
        <f t="shared" si="1008"/>
        <v>756.90749999999991</v>
      </c>
      <c r="CV265" s="17">
        <f t="shared" si="1266"/>
        <v>906.01827749999995</v>
      </c>
      <c r="CW265" s="17">
        <f t="shared" si="1010"/>
        <v>40.262</v>
      </c>
      <c r="CX265" s="17">
        <f t="shared" si="1267"/>
        <v>0</v>
      </c>
      <c r="CY265" s="33"/>
      <c r="CZ265" s="33"/>
      <c r="DA265" s="17"/>
      <c r="DB265" s="17"/>
      <c r="DC265" s="17"/>
      <c r="DD265" s="15">
        <f t="shared" si="1268"/>
        <v>94.65927916666665</v>
      </c>
      <c r="DE265" s="15">
        <f t="shared" si="1269"/>
        <v>92.114122368421036</v>
      </c>
      <c r="DF265" s="15">
        <f t="shared" si="1270"/>
        <v>89.823481249999986</v>
      </c>
      <c r="DG265" s="15">
        <f t="shared" si="1271"/>
        <v>87.750996428571426</v>
      </c>
      <c r="DH265" s="15">
        <f t="shared" si="1272"/>
        <v>72.678379545454547</v>
      </c>
      <c r="DI265" s="15"/>
      <c r="DJ265" s="15"/>
      <c r="DK265" s="15"/>
      <c r="DL265" s="15"/>
      <c r="DM265" s="15"/>
      <c r="DO265" s="17"/>
      <c r="DP265" s="17">
        <v>1.9</v>
      </c>
      <c r="DQ265" s="32">
        <v>119.7</v>
      </c>
      <c r="DR265" s="32">
        <f t="shared" si="1273"/>
        <v>179.85263041666661</v>
      </c>
      <c r="DS265" s="32">
        <f t="shared" si="1274"/>
        <v>175.01683249999996</v>
      </c>
      <c r="DT265" s="32">
        <f t="shared" si="1275"/>
        <v>170.66461437499996</v>
      </c>
      <c r="DU265" s="32">
        <f t="shared" si="1276"/>
        <v>166.7268932142857</v>
      </c>
      <c r="DV265" s="32">
        <f t="shared" si="1277"/>
        <v>138.08892113636364</v>
      </c>
      <c r="DW265" s="32">
        <v>123</v>
      </c>
      <c r="DX265" s="32">
        <f t="shared" si="1278"/>
        <v>11643.091337499998</v>
      </c>
      <c r="DY265" s="32">
        <f t="shared" si="1279"/>
        <v>11330.037051315787</v>
      </c>
      <c r="DZ265" s="32">
        <f t="shared" si="1280"/>
        <v>11048.288193749999</v>
      </c>
      <c r="EA265" s="32">
        <f t="shared" si="1281"/>
        <v>10793.372560714286</v>
      </c>
      <c r="EB265" s="32">
        <f t="shared" si="1282"/>
        <v>8939.4406840909087</v>
      </c>
      <c r="ED265" s="15">
        <f t="shared" si="1283"/>
        <v>1703.8670249999998</v>
      </c>
      <c r="EE265" s="15">
        <f t="shared" si="1284"/>
        <v>1750.1683249999996</v>
      </c>
      <c r="EF265" s="15">
        <f t="shared" si="1285"/>
        <v>1796.4696249999997</v>
      </c>
      <c r="EG265" s="15">
        <f t="shared" si="1286"/>
        <v>1842.770925</v>
      </c>
      <c r="EH265" s="15">
        <f t="shared" si="1287"/>
        <v>2398.3865249999999</v>
      </c>
      <c r="EI265" s="34"/>
      <c r="EJ265" s="35">
        <f t="shared" si="1288"/>
        <v>8831.3769375000011</v>
      </c>
      <c r="EK265" s="35">
        <f t="shared" si="1289"/>
        <v>7168.8836785714284</v>
      </c>
      <c r="EL265" s="35"/>
      <c r="EM265" s="35"/>
      <c r="EN265" s="15">
        <f t="shared" si="1034"/>
        <v>74.83486111111111</v>
      </c>
      <c r="EO265" s="15">
        <f t="shared" si="1044"/>
        <v>80.099236842105256</v>
      </c>
      <c r="EP265" s="15">
        <f t="shared" si="1045"/>
        <v>78.10737499999999</v>
      </c>
      <c r="EQ265" s="15">
        <f t="shared" si="1046"/>
        <v>71.799812500000002</v>
      </c>
      <c r="ER265" s="15">
        <f t="shared" si="1035"/>
        <v>58.283607142857143</v>
      </c>
      <c r="ES265" s="15"/>
      <c r="ET265" s="15">
        <f t="shared" si="1047"/>
        <v>1347.0274999999999</v>
      </c>
      <c r="EU265" s="15">
        <f t="shared" si="1048"/>
        <v>1521.8854999999999</v>
      </c>
      <c r="EV265" s="15">
        <f t="shared" si="1049"/>
        <v>1562.1474999999998</v>
      </c>
      <c r="EW265" s="15">
        <f t="shared" si="1290"/>
        <v>1723.1955</v>
      </c>
      <c r="EX265" s="15">
        <f t="shared" si="1291"/>
        <v>2447.9115000000002</v>
      </c>
      <c r="EY265" s="17">
        <f t="shared" si="1038"/>
        <v>1347.0274999999999</v>
      </c>
      <c r="EZ265" s="17">
        <f t="shared" si="1039"/>
        <v>1410.3631</v>
      </c>
      <c r="FA265" s="17">
        <f t="shared" si="1040"/>
        <v>1475.1407999999999</v>
      </c>
      <c r="FB265" s="17">
        <f t="shared" si="1041"/>
        <v>1665.0308</v>
      </c>
      <c r="FC265" s="17">
        <f t="shared" si="1042"/>
        <v>2447.9114999999997</v>
      </c>
      <c r="FE265" s="17"/>
      <c r="FF265" s="17"/>
      <c r="FG265" s="17"/>
      <c r="FH265" s="17"/>
      <c r="FI265" s="17"/>
    </row>
    <row r="266" spans="1:165" ht="13.5" thickBot="1">
      <c r="A266" s="206">
        <v>21</v>
      </c>
      <c r="B266" s="207" t="s">
        <v>258</v>
      </c>
      <c r="C266" s="138"/>
      <c r="D266" s="139"/>
      <c r="E266" s="139"/>
      <c r="F266" s="139"/>
      <c r="G266" s="140"/>
      <c r="H266" s="26"/>
      <c r="I266" s="26">
        <f t="shared" si="1292"/>
        <v>0</v>
      </c>
      <c r="J266" s="11"/>
      <c r="K266" s="11"/>
      <c r="L266" s="11"/>
      <c r="M266" s="11"/>
      <c r="N266" s="143"/>
      <c r="O266" s="216"/>
      <c r="P266" s="4">
        <f>O266*1</f>
        <v>0</v>
      </c>
      <c r="Q266" s="4">
        <f t="shared" ref="Q266:Q329" si="1294">P266*1.14</f>
        <v>0</v>
      </c>
      <c r="R266" s="11"/>
      <c r="S266" s="11"/>
      <c r="T266" s="11"/>
      <c r="U266" s="11"/>
      <c r="V266" s="16"/>
      <c r="W266" s="156"/>
      <c r="X266" s="4"/>
      <c r="Y266" s="4"/>
      <c r="Z266" s="156"/>
      <c r="AA266" s="4"/>
      <c r="AB266" s="157"/>
      <c r="AC266" s="216"/>
      <c r="AD266" s="6"/>
      <c r="AE266" s="11"/>
      <c r="AF266" s="6"/>
      <c r="AG266" s="7"/>
      <c r="AH266" s="217"/>
      <c r="AI266" s="11"/>
      <c r="AJ266" s="11"/>
      <c r="AK266" s="11"/>
      <c r="AL266" s="11"/>
      <c r="AM266" s="11"/>
      <c r="AN266" s="6"/>
      <c r="AO266" s="216"/>
      <c r="AP266" s="11"/>
      <c r="AQ266" s="4"/>
      <c r="AR266" s="6"/>
      <c r="AS266" s="7"/>
      <c r="AT266" s="156"/>
      <c r="AU266" s="11"/>
      <c r="AV266" s="4"/>
      <c r="AW266" s="11"/>
      <c r="AX266" s="6"/>
      <c r="AY266" s="165"/>
      <c r="AZ266" s="11"/>
      <c r="BA266" s="9"/>
      <c r="BB266" s="9"/>
      <c r="BC266" s="9"/>
      <c r="BD266" s="9"/>
      <c r="BE266" s="9"/>
      <c r="BF266" s="11"/>
      <c r="BG266" s="6"/>
      <c r="BH266" s="7"/>
      <c r="BI266" s="190"/>
      <c r="BJ266" s="191"/>
      <c r="BK266" s="192"/>
      <c r="BL266" s="193"/>
      <c r="BM266" s="194"/>
      <c r="BN266" s="191"/>
      <c r="BO266" s="192"/>
      <c r="BP266" s="193"/>
      <c r="BQ266" s="194"/>
      <c r="BR266" s="191"/>
      <c r="BS266" s="192"/>
      <c r="BT266" s="193"/>
      <c r="BU266" s="194"/>
      <c r="BV266" s="191"/>
      <c r="BW266" s="192"/>
      <c r="BX266" s="193"/>
      <c r="BY266" s="194"/>
      <c r="BZ266" s="191"/>
      <c r="CA266" s="192"/>
      <c r="CB266" s="193"/>
      <c r="CD266" s="33"/>
      <c r="CE266" s="17"/>
      <c r="CF266" s="17"/>
      <c r="CG266" s="17"/>
      <c r="CH266" s="17"/>
      <c r="CJ266" s="17"/>
      <c r="CK266" s="17"/>
      <c r="CL266" s="17"/>
      <c r="CM266" s="17"/>
      <c r="CN266" s="17"/>
      <c r="CO266" s="17"/>
      <c r="CP266" s="17"/>
      <c r="CQ266" s="17">
        <f t="shared" ref="CQ266:CQ329" si="1295">AB266+AG266+AN266+AS266+AX266+(AY266*BE266)</f>
        <v>0</v>
      </c>
      <c r="CR266" s="17">
        <f t="shared" ref="CR266:CR329" si="1296">AB266+AG266+AN266+AS266+AX266+(BA266*BE266)</f>
        <v>0</v>
      </c>
      <c r="CS266" s="17">
        <f t="shared" ref="CS266:CS329" si="1297">AB266+AG266+AN266+AS266+AX266+(BB266*BE266)</f>
        <v>0</v>
      </c>
      <c r="CT266" s="17">
        <f t="shared" ref="CT266:CT329" si="1298">AB266+AG266+AN266+AS266+AX266+ (BC266*BE266)</f>
        <v>0</v>
      </c>
      <c r="CU266" s="17">
        <f t="shared" ref="CU266:CU329" si="1299">AG266+AS266+AX266+(BD266*BE266)+AB266+AN266</f>
        <v>0</v>
      </c>
      <c r="CV266" s="17"/>
      <c r="CW266" s="17">
        <f t="shared" ref="CW266:CW329" si="1300">W266*X266</f>
        <v>0</v>
      </c>
      <c r="CX266" s="17"/>
      <c r="CY266" s="33"/>
      <c r="CZ266" s="33"/>
      <c r="DA266" s="17"/>
      <c r="DB266" s="17"/>
      <c r="DC266" s="17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O266" s="17"/>
      <c r="DP266" s="17"/>
      <c r="ED266" s="15"/>
      <c r="EE266" s="15"/>
      <c r="EF266" s="15"/>
      <c r="EG266" s="15"/>
      <c r="EH266" s="15"/>
      <c r="EI266" s="34"/>
      <c r="EJ266" s="35"/>
      <c r="EK266" s="35"/>
      <c r="EL266" s="35"/>
      <c r="EM266" s="35"/>
      <c r="EN266" s="15">
        <f t="shared" ref="EN266:EN329" si="1301">(CQ266/18+CW266)</f>
        <v>0</v>
      </c>
      <c r="EO266" s="15">
        <f t="shared" si="1044"/>
        <v>0</v>
      </c>
      <c r="EP266" s="15">
        <f t="shared" si="1045"/>
        <v>0</v>
      </c>
      <c r="EQ266" s="15">
        <f t="shared" si="1046"/>
        <v>0</v>
      </c>
      <c r="ER266" s="15">
        <f t="shared" ref="ER266:ER329" si="1302">(CU266/42+CW266)</f>
        <v>0</v>
      </c>
      <c r="ES266" s="15"/>
      <c r="ET266" s="15">
        <f t="shared" si="1047"/>
        <v>0</v>
      </c>
      <c r="EU266" s="15">
        <f t="shared" si="1048"/>
        <v>0</v>
      </c>
      <c r="EV266" s="15">
        <f t="shared" si="1049"/>
        <v>0</v>
      </c>
      <c r="EW266" s="15"/>
      <c r="EX266" s="15"/>
      <c r="EY266" s="17">
        <f t="shared" ref="EY266:EY329" si="1303">(CQ266/18 +CW266)*18</f>
        <v>0</v>
      </c>
      <c r="EZ266" s="17">
        <f t="shared" ref="EZ266:EZ329" si="1304">(CR266+CW266*19)</f>
        <v>0</v>
      </c>
      <c r="FA266" s="17">
        <f t="shared" ref="FA266:FA329" si="1305">(CS266+CW266*20)</f>
        <v>0</v>
      </c>
      <c r="FB266" s="17">
        <f t="shared" ref="FB266:FB329" si="1306">(CT266+CW266*24)</f>
        <v>0</v>
      </c>
      <c r="FC266" s="17">
        <f t="shared" ref="FC266:FC329" si="1307">(CU266+CW266*42)</f>
        <v>0</v>
      </c>
      <c r="FE266" s="17"/>
      <c r="FF266" s="17"/>
      <c r="FG266" s="17"/>
      <c r="FH266" s="17"/>
      <c r="FI266" s="17"/>
    </row>
    <row r="267" spans="1:165" ht="12.75" customHeight="1" thickBot="1">
      <c r="A267" s="22">
        <v>1</v>
      </c>
      <c r="B267" s="18" t="s">
        <v>259</v>
      </c>
      <c r="C267" s="23">
        <v>18</v>
      </c>
      <c r="D267" s="24">
        <v>19</v>
      </c>
      <c r="E267" s="24">
        <v>20</v>
      </c>
      <c r="F267" s="24">
        <v>21</v>
      </c>
      <c r="G267" s="25">
        <v>33</v>
      </c>
      <c r="H267" s="26"/>
      <c r="I267" s="26">
        <f t="shared" si="1292"/>
        <v>0</v>
      </c>
      <c r="J267" s="4">
        <f t="shared" ref="J267:J281" si="1308">I267*C267</f>
        <v>0</v>
      </c>
      <c r="K267" s="4">
        <f t="shared" ref="K267:K281" si="1309">I267*D267</f>
        <v>0</v>
      </c>
      <c r="L267" s="4">
        <f t="shared" ref="L267:L281" si="1310">I267*E267</f>
        <v>0</v>
      </c>
      <c r="M267" s="4">
        <f t="shared" ref="M267:M281" si="1311">I267*F267</f>
        <v>0</v>
      </c>
      <c r="N267" s="6">
        <f t="shared" ref="N267:N281" si="1312">I267*G267</f>
        <v>0</v>
      </c>
      <c r="O267" s="14">
        <v>0</v>
      </c>
      <c r="P267" s="4">
        <f>O267*1</f>
        <v>0</v>
      </c>
      <c r="Q267" s="4">
        <f t="shared" si="1294"/>
        <v>0</v>
      </c>
      <c r="R267" s="4">
        <f t="shared" ref="R267:R281" si="1313">P267*O267*C267</f>
        <v>0</v>
      </c>
      <c r="S267" s="4">
        <f t="shared" ref="S267:S281" si="1314">P267*O267*D267</f>
        <v>0</v>
      </c>
      <c r="T267" s="4">
        <f t="shared" ref="T267:T281" si="1315">P267*O267*E267</f>
        <v>0</v>
      </c>
      <c r="U267" s="4">
        <f t="shared" ref="U267:U281" si="1316">P267*O267*F267</f>
        <v>0</v>
      </c>
      <c r="V267" s="7">
        <f t="shared" ref="V267:V281" si="1317">P267*O267*G267</f>
        <v>0</v>
      </c>
      <c r="W267" s="156">
        <v>8.1999999999999993</v>
      </c>
      <c r="X267" s="4">
        <v>4.91</v>
      </c>
      <c r="Y267" s="4">
        <f t="shared" ref="Y267:Y281" si="1318">W267*X267</f>
        <v>40.262</v>
      </c>
      <c r="Z267" s="156">
        <v>15</v>
      </c>
      <c r="AA267" s="4">
        <v>4.91</v>
      </c>
      <c r="AB267" s="157">
        <f t="shared" ref="AB267:AB281" si="1319">AA267*Z267</f>
        <v>73.650000000000006</v>
      </c>
      <c r="AC267" s="14">
        <v>7.3</v>
      </c>
      <c r="AD267" s="4">
        <v>44.08</v>
      </c>
      <c r="AE267" s="4" t="e">
        <f>#REF!*AC267</f>
        <v>#REF!</v>
      </c>
      <c r="AF267" s="6">
        <f t="shared" ref="AF267:AF281" si="1320">AD267*1.15</f>
        <v>50.691999999999993</v>
      </c>
      <c r="AG267" s="7">
        <f t="shared" ref="AG267:AG281" si="1321">AC267*AD267</f>
        <v>321.78399999999999</v>
      </c>
      <c r="AH267" s="5"/>
      <c r="AI267" s="4">
        <v>21.19</v>
      </c>
      <c r="AJ267" s="4"/>
      <c r="AK267" s="4">
        <f t="shared" ref="AK267:AK281" si="1322">AI267*AH267</f>
        <v>0</v>
      </c>
      <c r="AL267" s="4">
        <v>0</v>
      </c>
      <c r="AM267" s="4"/>
      <c r="AN267" s="6">
        <f t="shared" ref="AN267:AN281" si="1323">AH267*AJ267</f>
        <v>0</v>
      </c>
      <c r="AO267" s="13">
        <v>0.25</v>
      </c>
      <c r="AP267" s="4">
        <v>0</v>
      </c>
      <c r="AQ267" s="4">
        <v>245.4</v>
      </c>
      <c r="AR267" s="6">
        <f t="shared" ref="AR267:AR281" si="1324">AQ267*1.1</f>
        <v>269.94000000000005</v>
      </c>
      <c r="AS267" s="7">
        <f t="shared" ref="AS267:AS281" si="1325">AO267*AQ267</f>
        <v>61.35</v>
      </c>
      <c r="AT267" s="156">
        <v>15</v>
      </c>
      <c r="AU267" s="4">
        <v>1.62</v>
      </c>
      <c r="AV267" s="4">
        <v>4.71</v>
      </c>
      <c r="AW267" s="4">
        <f t="shared" ref="AW267:AW281" si="1326">AU267*AT267</f>
        <v>24.3</v>
      </c>
      <c r="AX267" s="6">
        <f t="shared" ref="AX267:AX281" si="1327">AV267*AT267</f>
        <v>70.650000000000006</v>
      </c>
      <c r="AY267" s="165">
        <v>65</v>
      </c>
      <c r="AZ267" s="4">
        <v>1.1200000000000001</v>
      </c>
      <c r="BA267" s="4">
        <v>74.599999999999994</v>
      </c>
      <c r="BB267" s="4">
        <v>84.8</v>
      </c>
      <c r="BC267" s="4">
        <v>96.8</v>
      </c>
      <c r="BD267" s="4">
        <v>156.1</v>
      </c>
      <c r="BE267" s="4">
        <f t="shared" ref="BE267:BE284" si="1328">2.09*115/100</f>
        <v>2.4034999999999997</v>
      </c>
      <c r="BF267" s="4">
        <f t="shared" ref="BF267:BF281" si="1329">AZ267*AY267</f>
        <v>72.800000000000011</v>
      </c>
      <c r="BG267" s="6">
        <f t="shared" ref="BG267:BG281" si="1330">BE267*1.1</f>
        <v>2.64385</v>
      </c>
      <c r="BH267" s="7">
        <f t="shared" ref="BH267:BH281" si="1331">BE267*AY267</f>
        <v>156.22749999999999</v>
      </c>
      <c r="BI267" s="27"/>
      <c r="BJ267" s="28"/>
      <c r="BK267" s="29"/>
      <c r="BL267" s="30"/>
      <c r="BM267" s="31"/>
      <c r="BN267" s="28"/>
      <c r="BO267" s="29"/>
      <c r="BP267" s="30"/>
      <c r="BQ267" s="31"/>
      <c r="BR267" s="28"/>
      <c r="BS267" s="29"/>
      <c r="BT267" s="30"/>
      <c r="BU267" s="31"/>
      <c r="BV267" s="28"/>
      <c r="BW267" s="29"/>
      <c r="BX267" s="30"/>
      <c r="BY267" s="31"/>
      <c r="BZ267" s="28"/>
      <c r="CA267" s="29"/>
      <c r="CB267" s="30"/>
      <c r="CD267" s="33">
        <f t="shared" ref="CD267:CD281" si="1332">(AS267*5)</f>
        <v>306.75</v>
      </c>
      <c r="CE267" s="17">
        <f t="shared" ref="CE267:CE281" si="1333">AS267*4</f>
        <v>245.4</v>
      </c>
      <c r="CF267" s="17">
        <f t="shared" ref="CF267:CF281" si="1334">AS267*3</f>
        <v>184.05</v>
      </c>
      <c r="CG267" s="17">
        <f t="shared" ref="CG267:CG281" si="1335">AS267*2</f>
        <v>122.7</v>
      </c>
      <c r="CH267" s="17">
        <f t="shared" ref="CH267:CH281" si="1336">AS267</f>
        <v>61.35</v>
      </c>
      <c r="CJ267" s="17">
        <f t="shared" ref="CJ267:CJ281" si="1337">CD267/5/18</f>
        <v>3.4083333333333332</v>
      </c>
      <c r="CK267" s="17">
        <f t="shared" ref="CK267:CK281" si="1338">CE267/4/19</f>
        <v>3.2289473684210526</v>
      </c>
      <c r="CL267" s="17">
        <f t="shared" ref="CL267:CL281" si="1339">CF267/3/20</f>
        <v>3.0674999999999999</v>
      </c>
      <c r="CM267" s="17">
        <f t="shared" ref="CM267:CM281" si="1340">CG267/2/21</f>
        <v>2.9214285714285717</v>
      </c>
      <c r="CN267" s="17">
        <f t="shared" ref="CN267:CN281" si="1341">CH267/1/33</f>
        <v>1.8590909090909091</v>
      </c>
      <c r="CO267" s="17" t="e">
        <f>#REF!+AG267+AX267+AN267+BH267+#REF!+DP267</f>
        <v>#REF!</v>
      </c>
      <c r="CP267" s="17" t="e">
        <f>CO267*1.26</f>
        <v>#REF!</v>
      </c>
      <c r="CQ267" s="17">
        <f t="shared" si="1295"/>
        <v>683.66149999999993</v>
      </c>
      <c r="CR267" s="17">
        <f t="shared" si="1296"/>
        <v>706.73509999999987</v>
      </c>
      <c r="CS267" s="17">
        <f t="shared" si="1297"/>
        <v>731.25079999999991</v>
      </c>
      <c r="CT267" s="17">
        <f t="shared" si="1298"/>
        <v>760.0927999999999</v>
      </c>
      <c r="CU267" s="17">
        <f t="shared" si="1299"/>
        <v>902.62034999999992</v>
      </c>
      <c r="CV267" s="17">
        <f t="shared" ref="CV267:CV281" si="1342">CU267*DQ267/100</f>
        <v>1067.79987405</v>
      </c>
      <c r="CW267" s="17">
        <f t="shared" si="1300"/>
        <v>40.262</v>
      </c>
      <c r="CX267" s="17">
        <f t="shared" ref="CX267:CX281" si="1343">O267*P267</f>
        <v>0</v>
      </c>
      <c r="CY267" s="33"/>
      <c r="CZ267" s="33"/>
      <c r="DA267" s="17"/>
      <c r="DB267" s="17"/>
      <c r="DC267" s="17"/>
      <c r="DD267" s="15">
        <f t="shared" ref="DD267:DD281" si="1344">(CU267/18+CW267)*1.15</f>
        <v>103.96871124999998</v>
      </c>
      <c r="DE267" s="15">
        <f t="shared" ref="DE267:DE281" si="1345">(CU267/19+CW267)*1.15</f>
        <v>100.93358434210526</v>
      </c>
      <c r="DF267" s="15">
        <f t="shared" ref="DF267:DF281" si="1346">(CU267/20+CW267) *1.15</f>
        <v>98.201970124999988</v>
      </c>
      <c r="DG267" s="15">
        <f t="shared" ref="DG267:DG281" si="1347">(CU267/21+CW267)*1.15</f>
        <v>95.730509642857129</v>
      </c>
      <c r="DH267" s="15">
        <f t="shared" ref="DH267:DH281" si="1348">(CU267/33+CW267) *1.15</f>
        <v>77.756251590909088</v>
      </c>
      <c r="DI267" s="15"/>
      <c r="DJ267" s="15"/>
      <c r="DK267" s="15"/>
      <c r="DL267" s="15"/>
      <c r="DM267" s="15"/>
      <c r="DO267" s="17"/>
      <c r="DP267" s="17">
        <v>3.5</v>
      </c>
      <c r="DQ267" s="32">
        <v>118.3</v>
      </c>
      <c r="DR267" s="32">
        <f t="shared" ref="DR267:DR281" si="1349">DD267*DP267</f>
        <v>363.89048937499996</v>
      </c>
      <c r="DS267" s="32">
        <f t="shared" ref="DS267:DS281" si="1350">DE267*DP267</f>
        <v>353.26754519736841</v>
      </c>
      <c r="DT267" s="32">
        <f t="shared" ref="DT267:DT281" si="1351">DF267*DP267</f>
        <v>343.70689543749995</v>
      </c>
      <c r="DU267" s="32">
        <f t="shared" ref="DU267:DU281" si="1352">DG267*DP267</f>
        <v>335.05678374999997</v>
      </c>
      <c r="DV267" s="32">
        <f t="shared" ref="DV267:DV281" si="1353">DH267*DP267</f>
        <v>272.14688056818181</v>
      </c>
      <c r="DW267" s="32">
        <v>94</v>
      </c>
      <c r="DX267" s="32">
        <f t="shared" ref="DX267:DX281" si="1354">DD267*DW267</f>
        <v>9773.0588574999983</v>
      </c>
      <c r="DY267" s="32">
        <f t="shared" ref="DY267:DY281" si="1355">DE267*DW267</f>
        <v>9487.7569281578944</v>
      </c>
      <c r="DZ267" s="32">
        <f t="shared" ref="DZ267:DZ281" si="1356">DF267*DW267</f>
        <v>9230.9851917499982</v>
      </c>
      <c r="EA267" s="32">
        <f t="shared" ref="EA267:EA281" si="1357">DG267*DW267</f>
        <v>8998.6679064285709</v>
      </c>
      <c r="EB267" s="32">
        <f t="shared" ref="EB267:EB281" si="1358">DH267*DW267</f>
        <v>7309.087649545454</v>
      </c>
      <c r="ED267" s="15">
        <f t="shared" ref="ED267:ED281" si="1359">DD267*18</f>
        <v>1871.4368024999997</v>
      </c>
      <c r="EE267" s="15">
        <f t="shared" ref="EE267:EE281" si="1360">DE267*19</f>
        <v>1917.7381025</v>
      </c>
      <c r="EF267" s="15">
        <f t="shared" ref="EF267:EF281" si="1361">DF267*20</f>
        <v>1964.0394024999998</v>
      </c>
      <c r="EG267" s="15">
        <f t="shared" ref="EG267:EG281" si="1362">DG267*21</f>
        <v>2010.3407024999997</v>
      </c>
      <c r="EH267" s="15">
        <f t="shared" ref="EH267:EH281" si="1363">DH267*33</f>
        <v>2565.9563024999998</v>
      </c>
      <c r="EI267" s="34"/>
      <c r="EJ267" s="35">
        <f t="shared" ref="EJ267:EJ281" si="1364">EQ267*DW267</f>
        <v>7319.8910375000005</v>
      </c>
      <c r="EK267" s="35">
        <f t="shared" ref="EK267:EK281" si="1365">ER267*DW267</f>
        <v>5804.7783071428566</v>
      </c>
      <c r="EL267" s="35"/>
      <c r="EM267" s="35"/>
      <c r="EN267" s="15">
        <f t="shared" si="1301"/>
        <v>78.243194444444441</v>
      </c>
      <c r="EO267" s="15">
        <f t="shared" ref="EO267:EO330" si="1366">(CU267/19 +CW267)</f>
        <v>87.768334210526319</v>
      </c>
      <c r="EP267" s="15">
        <f t="shared" ref="EP267:EP330" si="1367">(CU267/20 +CW267)</f>
        <v>85.393017499999999</v>
      </c>
      <c r="EQ267" s="15">
        <f t="shared" ref="EQ267:EQ330" si="1368">(CU267/24+CW267)</f>
        <v>77.871181250000006</v>
      </c>
      <c r="ER267" s="15">
        <f t="shared" si="1302"/>
        <v>61.752960714285713</v>
      </c>
      <c r="ES267" s="15"/>
      <c r="ET267" s="15">
        <f t="shared" ref="ET267:ET330" si="1369">EN267*18</f>
        <v>1408.3775000000001</v>
      </c>
      <c r="EU267" s="15">
        <f t="shared" ref="EU267:EU330" si="1370">EO267*19</f>
        <v>1667.59835</v>
      </c>
      <c r="EV267" s="15">
        <f t="shared" ref="EV267:EV330" si="1371">EP267*20</f>
        <v>1707.8603499999999</v>
      </c>
      <c r="EW267" s="15">
        <f t="shared" ref="EW267:EW281" si="1372">EQ267*24</f>
        <v>1868.9083500000002</v>
      </c>
      <c r="EX267" s="15">
        <f t="shared" ref="EX267:EX281" si="1373">ER267*42</f>
        <v>2593.62435</v>
      </c>
      <c r="EY267" s="17">
        <f t="shared" si="1303"/>
        <v>1408.3775000000001</v>
      </c>
      <c r="EZ267" s="17">
        <f t="shared" si="1304"/>
        <v>1471.7130999999999</v>
      </c>
      <c r="FA267" s="17">
        <f t="shared" si="1305"/>
        <v>1536.4908</v>
      </c>
      <c r="FB267" s="17">
        <f t="shared" si="1306"/>
        <v>1726.3807999999999</v>
      </c>
      <c r="FC267" s="17">
        <f t="shared" si="1307"/>
        <v>2593.62435</v>
      </c>
      <c r="FE267" s="17"/>
      <c r="FF267" s="17"/>
      <c r="FG267" s="17"/>
      <c r="FH267" s="17"/>
      <c r="FI267" s="17"/>
    </row>
    <row r="268" spans="1:165" ht="13.5" thickBot="1">
      <c r="A268" s="22">
        <v>2</v>
      </c>
      <c r="B268" s="18" t="s">
        <v>260</v>
      </c>
      <c r="C268" s="23">
        <v>18</v>
      </c>
      <c r="D268" s="24">
        <v>19</v>
      </c>
      <c r="E268" s="24">
        <v>20</v>
      </c>
      <c r="F268" s="24">
        <v>21</v>
      </c>
      <c r="G268" s="25">
        <v>33</v>
      </c>
      <c r="H268" s="26"/>
      <c r="I268" s="26">
        <f t="shared" si="1292"/>
        <v>0</v>
      </c>
      <c r="J268" s="4">
        <f t="shared" si="1308"/>
        <v>0</v>
      </c>
      <c r="K268" s="4">
        <f t="shared" si="1309"/>
        <v>0</v>
      </c>
      <c r="L268" s="4">
        <f t="shared" si="1310"/>
        <v>0</v>
      </c>
      <c r="M268" s="4">
        <f t="shared" si="1311"/>
        <v>0</v>
      </c>
      <c r="N268" s="6">
        <f t="shared" si="1312"/>
        <v>0</v>
      </c>
      <c r="O268" s="13">
        <v>1.4999999999999999E-2</v>
      </c>
      <c r="P268" s="4">
        <v>1720.44</v>
      </c>
      <c r="Q268" s="4">
        <f t="shared" si="1294"/>
        <v>1961.3016</v>
      </c>
      <c r="R268" s="4">
        <f t="shared" si="1313"/>
        <v>464.5188</v>
      </c>
      <c r="S268" s="4">
        <f t="shared" si="1314"/>
        <v>490.3254</v>
      </c>
      <c r="T268" s="4">
        <f t="shared" si="1315"/>
        <v>516.13199999999995</v>
      </c>
      <c r="U268" s="4">
        <f t="shared" si="1316"/>
        <v>541.93859999999995</v>
      </c>
      <c r="V268" s="7">
        <f t="shared" si="1317"/>
        <v>851.61779999999999</v>
      </c>
      <c r="W268" s="156">
        <v>8.1999999999999993</v>
      </c>
      <c r="X268" s="4">
        <v>4.91</v>
      </c>
      <c r="Y268" s="4">
        <f t="shared" si="1318"/>
        <v>40.262</v>
      </c>
      <c r="Z268" s="156">
        <v>15</v>
      </c>
      <c r="AA268" s="4">
        <v>4.91</v>
      </c>
      <c r="AB268" s="157">
        <f t="shared" si="1319"/>
        <v>73.650000000000006</v>
      </c>
      <c r="AC268" s="14">
        <v>7.3</v>
      </c>
      <c r="AD268" s="4">
        <v>44.08</v>
      </c>
      <c r="AE268" s="4" t="e">
        <f>#REF!*AC268</f>
        <v>#REF!</v>
      </c>
      <c r="AF268" s="6">
        <f t="shared" si="1320"/>
        <v>50.691999999999993</v>
      </c>
      <c r="AG268" s="7">
        <f t="shared" si="1321"/>
        <v>321.78399999999999</v>
      </c>
      <c r="AH268" s="5"/>
      <c r="AI268" s="4"/>
      <c r="AJ268" s="4"/>
      <c r="AK268" s="4">
        <f t="shared" si="1322"/>
        <v>0</v>
      </c>
      <c r="AL268" s="4">
        <v>0</v>
      </c>
      <c r="AM268" s="4"/>
      <c r="AN268" s="6">
        <f t="shared" si="1323"/>
        <v>0</v>
      </c>
      <c r="AO268" s="13">
        <v>0.25</v>
      </c>
      <c r="AP268" s="4">
        <v>0</v>
      </c>
      <c r="AQ268" s="4">
        <v>245.4</v>
      </c>
      <c r="AR268" s="6">
        <f t="shared" si="1324"/>
        <v>269.94000000000005</v>
      </c>
      <c r="AS268" s="7">
        <f t="shared" si="1325"/>
        <v>61.35</v>
      </c>
      <c r="AT268" s="156">
        <v>15</v>
      </c>
      <c r="AU268" s="4">
        <v>1.62</v>
      </c>
      <c r="AV268" s="4">
        <v>4.71</v>
      </c>
      <c r="AW268" s="4">
        <f t="shared" si="1326"/>
        <v>24.3</v>
      </c>
      <c r="AX268" s="6">
        <f t="shared" si="1327"/>
        <v>70.650000000000006</v>
      </c>
      <c r="AY268" s="165">
        <v>65</v>
      </c>
      <c r="AZ268" s="4">
        <v>1.1200000000000001</v>
      </c>
      <c r="BA268" s="4">
        <v>74.599999999999994</v>
      </c>
      <c r="BB268" s="4">
        <v>84.8</v>
      </c>
      <c r="BC268" s="4">
        <v>96.8</v>
      </c>
      <c r="BD268" s="4">
        <v>156.1</v>
      </c>
      <c r="BE268" s="4">
        <f t="shared" si="1328"/>
        <v>2.4034999999999997</v>
      </c>
      <c r="BF268" s="4">
        <f t="shared" si="1329"/>
        <v>72.800000000000011</v>
      </c>
      <c r="BG268" s="6">
        <f t="shared" si="1330"/>
        <v>2.64385</v>
      </c>
      <c r="BH268" s="7">
        <f t="shared" si="1331"/>
        <v>156.22749999999999</v>
      </c>
      <c r="BI268" s="27"/>
      <c r="BJ268" s="28"/>
      <c r="BK268" s="29"/>
      <c r="BL268" s="30"/>
      <c r="BM268" s="31"/>
      <c r="BN268" s="28"/>
      <c r="BO268" s="29"/>
      <c r="BP268" s="30"/>
      <c r="BQ268" s="31"/>
      <c r="BR268" s="28"/>
      <c r="BS268" s="29"/>
      <c r="BT268" s="30"/>
      <c r="BU268" s="31"/>
      <c r="BV268" s="28"/>
      <c r="BW268" s="29"/>
      <c r="BX268" s="30"/>
      <c r="BY268" s="31"/>
      <c r="BZ268" s="28"/>
      <c r="CA268" s="29"/>
      <c r="CB268" s="30"/>
      <c r="CD268" s="33">
        <f t="shared" si="1332"/>
        <v>306.75</v>
      </c>
      <c r="CE268" s="17">
        <f t="shared" si="1333"/>
        <v>245.4</v>
      </c>
      <c r="CF268" s="17">
        <f t="shared" si="1334"/>
        <v>184.05</v>
      </c>
      <c r="CG268" s="17">
        <f t="shared" si="1335"/>
        <v>122.7</v>
      </c>
      <c r="CH268" s="17">
        <f t="shared" si="1336"/>
        <v>61.35</v>
      </c>
      <c r="CJ268" s="17">
        <f t="shared" si="1337"/>
        <v>3.4083333333333332</v>
      </c>
      <c r="CK268" s="17">
        <f t="shared" si="1338"/>
        <v>3.2289473684210526</v>
      </c>
      <c r="CL268" s="17">
        <f t="shared" si="1339"/>
        <v>3.0674999999999999</v>
      </c>
      <c r="CM268" s="17">
        <f t="shared" si="1340"/>
        <v>2.9214285714285717</v>
      </c>
      <c r="CN268" s="17">
        <f t="shared" si="1341"/>
        <v>1.8590909090909091</v>
      </c>
      <c r="CO268" s="17" t="e">
        <f>#REF!+AG268+AX268+AN268+BH268+#REF!+DP268</f>
        <v>#REF!</v>
      </c>
      <c r="CP268" s="17" t="e">
        <f>CO268*1.259</f>
        <v>#REF!</v>
      </c>
      <c r="CQ268" s="17">
        <f t="shared" si="1295"/>
        <v>683.66149999999993</v>
      </c>
      <c r="CR268" s="17">
        <f t="shared" si="1296"/>
        <v>706.73509999999987</v>
      </c>
      <c r="CS268" s="17">
        <f t="shared" si="1297"/>
        <v>731.25079999999991</v>
      </c>
      <c r="CT268" s="17">
        <f t="shared" si="1298"/>
        <v>760.0927999999999</v>
      </c>
      <c r="CU268" s="17">
        <f t="shared" si="1299"/>
        <v>902.62034999999992</v>
      </c>
      <c r="CV268" s="17">
        <f t="shared" si="1342"/>
        <v>1073.21559615</v>
      </c>
      <c r="CW268" s="17">
        <f t="shared" si="1300"/>
        <v>40.262</v>
      </c>
      <c r="CX268" s="17">
        <f t="shared" si="1343"/>
        <v>25.8066</v>
      </c>
      <c r="CY268" s="33"/>
      <c r="CZ268" s="33"/>
      <c r="DA268" s="17"/>
      <c r="DB268" s="17"/>
      <c r="DC268" s="17"/>
      <c r="DD268" s="15">
        <f t="shared" si="1344"/>
        <v>103.96871124999998</v>
      </c>
      <c r="DE268" s="15">
        <f t="shared" si="1345"/>
        <v>100.93358434210526</v>
      </c>
      <c r="DF268" s="15">
        <f t="shared" si="1346"/>
        <v>98.201970124999988</v>
      </c>
      <c r="DG268" s="15">
        <f t="shared" si="1347"/>
        <v>95.730509642857129</v>
      </c>
      <c r="DH268" s="15">
        <f t="shared" si="1348"/>
        <v>77.756251590909088</v>
      </c>
      <c r="DI268" s="15"/>
      <c r="DJ268" s="15"/>
      <c r="DK268" s="15"/>
      <c r="DL268" s="15"/>
      <c r="DM268" s="15"/>
      <c r="DO268" s="17"/>
      <c r="DP268" s="17">
        <v>5</v>
      </c>
      <c r="DQ268" s="32">
        <v>118.9</v>
      </c>
      <c r="DR268" s="32">
        <f t="shared" si="1349"/>
        <v>519.84355624999989</v>
      </c>
      <c r="DS268" s="32">
        <f t="shared" si="1350"/>
        <v>504.66792171052634</v>
      </c>
      <c r="DT268" s="32">
        <f t="shared" si="1351"/>
        <v>491.00985062499996</v>
      </c>
      <c r="DU268" s="32">
        <f t="shared" si="1352"/>
        <v>478.65254821428562</v>
      </c>
      <c r="DV268" s="32">
        <f t="shared" si="1353"/>
        <v>388.78125795454542</v>
      </c>
      <c r="DW268" s="32">
        <v>155</v>
      </c>
      <c r="DX268" s="32">
        <f t="shared" si="1354"/>
        <v>16115.150243749997</v>
      </c>
      <c r="DY268" s="32">
        <f t="shared" si="1355"/>
        <v>15644.705573026316</v>
      </c>
      <c r="DZ268" s="32">
        <f t="shared" si="1356"/>
        <v>15221.305369374999</v>
      </c>
      <c r="EA268" s="32">
        <f t="shared" si="1357"/>
        <v>14838.228994642855</v>
      </c>
      <c r="EB268" s="32">
        <f t="shared" si="1358"/>
        <v>12052.218996590909</v>
      </c>
      <c r="ED268" s="15">
        <f t="shared" si="1359"/>
        <v>1871.4368024999997</v>
      </c>
      <c r="EE268" s="15">
        <f t="shared" si="1360"/>
        <v>1917.7381025</v>
      </c>
      <c r="EF268" s="15">
        <f t="shared" si="1361"/>
        <v>1964.0394024999998</v>
      </c>
      <c r="EG268" s="15">
        <f t="shared" si="1362"/>
        <v>2010.3407024999997</v>
      </c>
      <c r="EH268" s="15">
        <f t="shared" si="1363"/>
        <v>2565.9563024999998</v>
      </c>
      <c r="EI268" s="34"/>
      <c r="EJ268" s="35">
        <f t="shared" si="1364"/>
        <v>12070.03309375</v>
      </c>
      <c r="EK268" s="35">
        <f t="shared" si="1365"/>
        <v>9571.7089107142856</v>
      </c>
      <c r="EL268" s="35"/>
      <c r="EM268" s="35"/>
      <c r="EN268" s="15">
        <f t="shared" si="1301"/>
        <v>78.243194444444441</v>
      </c>
      <c r="EO268" s="15">
        <f t="shared" si="1366"/>
        <v>87.768334210526319</v>
      </c>
      <c r="EP268" s="15">
        <f t="shared" si="1367"/>
        <v>85.393017499999999</v>
      </c>
      <c r="EQ268" s="15">
        <f t="shared" si="1368"/>
        <v>77.871181250000006</v>
      </c>
      <c r="ER268" s="15">
        <f t="shared" si="1302"/>
        <v>61.752960714285713</v>
      </c>
      <c r="ES268" s="15"/>
      <c r="ET268" s="15">
        <f t="shared" si="1369"/>
        <v>1408.3775000000001</v>
      </c>
      <c r="EU268" s="15">
        <f t="shared" si="1370"/>
        <v>1667.59835</v>
      </c>
      <c r="EV268" s="15">
        <f t="shared" si="1371"/>
        <v>1707.8603499999999</v>
      </c>
      <c r="EW268" s="15">
        <f t="shared" si="1372"/>
        <v>1868.9083500000002</v>
      </c>
      <c r="EX268" s="15">
        <f t="shared" si="1373"/>
        <v>2593.62435</v>
      </c>
      <c r="EY268" s="17">
        <f t="shared" si="1303"/>
        <v>1408.3775000000001</v>
      </c>
      <c r="EZ268" s="17">
        <f t="shared" si="1304"/>
        <v>1471.7130999999999</v>
      </c>
      <c r="FA268" s="17">
        <f t="shared" si="1305"/>
        <v>1536.4908</v>
      </c>
      <c r="FB268" s="17">
        <f t="shared" si="1306"/>
        <v>1726.3807999999999</v>
      </c>
      <c r="FC268" s="17">
        <f t="shared" si="1307"/>
        <v>2593.62435</v>
      </c>
      <c r="FE268" s="17"/>
      <c r="FF268" s="17"/>
      <c r="FG268" s="17"/>
      <c r="FH268" s="17"/>
      <c r="FI268" s="17"/>
    </row>
    <row r="269" spans="1:165" ht="13.5" thickBot="1">
      <c r="A269" s="22">
        <v>3</v>
      </c>
      <c r="B269" s="18" t="s">
        <v>261</v>
      </c>
      <c r="C269" s="23">
        <v>18</v>
      </c>
      <c r="D269" s="24">
        <v>19</v>
      </c>
      <c r="E269" s="24">
        <v>20</v>
      </c>
      <c r="F269" s="24">
        <v>21</v>
      </c>
      <c r="G269" s="25">
        <v>33</v>
      </c>
      <c r="H269" s="26">
        <v>12.55</v>
      </c>
      <c r="I269" s="26">
        <f t="shared" si="1292"/>
        <v>13.805000000000001</v>
      </c>
      <c r="J269" s="4">
        <f t="shared" si="1308"/>
        <v>248.49000000000004</v>
      </c>
      <c r="K269" s="4">
        <f t="shared" si="1309"/>
        <v>262.29500000000002</v>
      </c>
      <c r="L269" s="4">
        <f t="shared" si="1310"/>
        <v>276.10000000000002</v>
      </c>
      <c r="M269" s="4">
        <f t="shared" si="1311"/>
        <v>289.90500000000003</v>
      </c>
      <c r="N269" s="6">
        <f t="shared" si="1312"/>
        <v>455.56500000000005</v>
      </c>
      <c r="O269" s="13">
        <v>1.4999999999999999E-2</v>
      </c>
      <c r="P269" s="4">
        <v>1720.44</v>
      </c>
      <c r="Q269" s="4">
        <f t="shared" si="1294"/>
        <v>1961.3016</v>
      </c>
      <c r="R269" s="4">
        <f t="shared" si="1313"/>
        <v>464.5188</v>
      </c>
      <c r="S269" s="4">
        <f t="shared" si="1314"/>
        <v>490.3254</v>
      </c>
      <c r="T269" s="4">
        <f t="shared" si="1315"/>
        <v>516.13199999999995</v>
      </c>
      <c r="U269" s="4">
        <f t="shared" si="1316"/>
        <v>541.93859999999995</v>
      </c>
      <c r="V269" s="7">
        <f t="shared" si="1317"/>
        <v>851.61779999999999</v>
      </c>
      <c r="W269" s="156">
        <v>8.1999999999999993</v>
      </c>
      <c r="X269" s="4">
        <v>4.91</v>
      </c>
      <c r="Y269" s="4">
        <f t="shared" si="1318"/>
        <v>40.262</v>
      </c>
      <c r="Z269" s="156">
        <v>15</v>
      </c>
      <c r="AA269" s="4">
        <v>4.91</v>
      </c>
      <c r="AB269" s="157">
        <f t="shared" si="1319"/>
        <v>73.650000000000006</v>
      </c>
      <c r="AC269" s="14">
        <v>9.1</v>
      </c>
      <c r="AD269" s="4">
        <v>44.08</v>
      </c>
      <c r="AE269" s="4" t="e">
        <f>#REF!*AC269</f>
        <v>#REF!</v>
      </c>
      <c r="AF269" s="6">
        <f t="shared" si="1320"/>
        <v>50.691999999999993</v>
      </c>
      <c r="AG269" s="7">
        <f t="shared" si="1321"/>
        <v>401.12799999999999</v>
      </c>
      <c r="AH269" s="5">
        <v>9.1</v>
      </c>
      <c r="AI269" s="4">
        <v>10.23</v>
      </c>
      <c r="AJ269" s="4">
        <v>23.17</v>
      </c>
      <c r="AK269" s="4">
        <f t="shared" si="1322"/>
        <v>93.093000000000004</v>
      </c>
      <c r="AL269" s="4">
        <v>0</v>
      </c>
      <c r="AM269" s="4"/>
      <c r="AN269" s="6">
        <f t="shared" si="1323"/>
        <v>210.84700000000001</v>
      </c>
      <c r="AO269" s="13">
        <v>0.25</v>
      </c>
      <c r="AP269" s="4">
        <v>161.44</v>
      </c>
      <c r="AQ269" s="4">
        <v>245.4</v>
      </c>
      <c r="AR269" s="6">
        <f t="shared" si="1324"/>
        <v>269.94000000000005</v>
      </c>
      <c r="AS269" s="7">
        <f t="shared" si="1325"/>
        <v>61.35</v>
      </c>
      <c r="AT269" s="156">
        <v>15</v>
      </c>
      <c r="AU269" s="4">
        <v>1.62</v>
      </c>
      <c r="AV269" s="4">
        <v>4.71</v>
      </c>
      <c r="AW269" s="4">
        <f t="shared" si="1326"/>
        <v>24.3</v>
      </c>
      <c r="AX269" s="6">
        <f t="shared" si="1327"/>
        <v>70.650000000000006</v>
      </c>
      <c r="AY269" s="165">
        <v>65</v>
      </c>
      <c r="AZ269" s="4">
        <v>1.1200000000000001</v>
      </c>
      <c r="BA269" s="4">
        <v>74.599999999999994</v>
      </c>
      <c r="BB269" s="4">
        <v>84.8</v>
      </c>
      <c r="BC269" s="4">
        <v>96.8</v>
      </c>
      <c r="BD269" s="4">
        <v>156.1</v>
      </c>
      <c r="BE269" s="4">
        <f t="shared" si="1328"/>
        <v>2.4034999999999997</v>
      </c>
      <c r="BF269" s="4">
        <f t="shared" si="1329"/>
        <v>72.800000000000011</v>
      </c>
      <c r="BG269" s="6">
        <f t="shared" si="1330"/>
        <v>2.64385</v>
      </c>
      <c r="BH269" s="7">
        <f t="shared" si="1331"/>
        <v>156.22749999999999</v>
      </c>
      <c r="BI269" s="27"/>
      <c r="BJ269" s="28"/>
      <c r="BK269" s="29"/>
      <c r="BL269" s="30"/>
      <c r="BM269" s="31"/>
      <c r="BN269" s="28"/>
      <c r="BO269" s="29"/>
      <c r="BP269" s="30"/>
      <c r="BQ269" s="31"/>
      <c r="BR269" s="28"/>
      <c r="BS269" s="29"/>
      <c r="BT269" s="30"/>
      <c r="BU269" s="31"/>
      <c r="BV269" s="28"/>
      <c r="BW269" s="29"/>
      <c r="BX269" s="30"/>
      <c r="BY269" s="31"/>
      <c r="BZ269" s="28"/>
      <c r="CA269" s="29"/>
      <c r="CB269" s="30"/>
      <c r="CD269" s="33">
        <f t="shared" si="1332"/>
        <v>306.75</v>
      </c>
      <c r="CE269" s="17">
        <f t="shared" si="1333"/>
        <v>245.4</v>
      </c>
      <c r="CF269" s="17">
        <f t="shared" si="1334"/>
        <v>184.05</v>
      </c>
      <c r="CG269" s="17">
        <f t="shared" si="1335"/>
        <v>122.7</v>
      </c>
      <c r="CH269" s="17">
        <f t="shared" si="1336"/>
        <v>61.35</v>
      </c>
      <c r="CJ269" s="17">
        <f t="shared" si="1337"/>
        <v>3.4083333333333332</v>
      </c>
      <c r="CK269" s="17">
        <f t="shared" si="1338"/>
        <v>3.2289473684210526</v>
      </c>
      <c r="CL269" s="17">
        <f t="shared" si="1339"/>
        <v>3.0674999999999999</v>
      </c>
      <c r="CM269" s="17">
        <f t="shared" si="1340"/>
        <v>2.9214285714285717</v>
      </c>
      <c r="CN269" s="17">
        <f t="shared" si="1341"/>
        <v>1.8590909090909091</v>
      </c>
      <c r="CO269" s="17" t="e">
        <f>#REF!+AG269+AX269+AN269+BH269+#REF!+DP269</f>
        <v>#REF!</v>
      </c>
      <c r="CP269" s="17" t="e">
        <f>CO269*1.256</f>
        <v>#REF!</v>
      </c>
      <c r="CQ269" s="17">
        <f t="shared" si="1295"/>
        <v>973.85249999999996</v>
      </c>
      <c r="CR269" s="17">
        <f t="shared" si="1296"/>
        <v>996.92609999999991</v>
      </c>
      <c r="CS269" s="17">
        <f t="shared" si="1297"/>
        <v>1021.4417999999999</v>
      </c>
      <c r="CT269" s="17">
        <f t="shared" si="1298"/>
        <v>1050.2837999999999</v>
      </c>
      <c r="CU269" s="17">
        <f t="shared" si="1299"/>
        <v>1192.8113499999999</v>
      </c>
      <c r="CV269" s="17">
        <f t="shared" si="1342"/>
        <v>1396.7820908499998</v>
      </c>
      <c r="CW269" s="17">
        <f t="shared" si="1300"/>
        <v>40.262</v>
      </c>
      <c r="CX269" s="17">
        <f t="shared" si="1343"/>
        <v>25.8066</v>
      </c>
      <c r="CY269" s="33"/>
      <c r="CZ269" s="33"/>
      <c r="DA269" s="17"/>
      <c r="DB269" s="17"/>
      <c r="DC269" s="17"/>
      <c r="DD269" s="15">
        <f t="shared" si="1344"/>
        <v>122.50869180555556</v>
      </c>
      <c r="DE269" s="15">
        <f t="shared" si="1345"/>
        <v>118.49777644736841</v>
      </c>
      <c r="DF269" s="15">
        <f t="shared" si="1346"/>
        <v>114.887952625</v>
      </c>
      <c r="DG269" s="15">
        <f t="shared" si="1347"/>
        <v>111.62192154761904</v>
      </c>
      <c r="DH269" s="15">
        <f t="shared" si="1348"/>
        <v>87.868968257575744</v>
      </c>
      <c r="DI269" s="15"/>
      <c r="DJ269" s="15"/>
      <c r="DK269" s="15"/>
      <c r="DL269" s="15"/>
      <c r="DM269" s="15"/>
      <c r="DO269" s="17"/>
      <c r="DP269" s="17">
        <v>9</v>
      </c>
      <c r="DQ269" s="32">
        <v>117.1</v>
      </c>
      <c r="DR269" s="32">
        <f t="shared" si="1349"/>
        <v>1102.5782262499999</v>
      </c>
      <c r="DS269" s="32">
        <f t="shared" si="1350"/>
        <v>1066.4799880263156</v>
      </c>
      <c r="DT269" s="32">
        <f t="shared" si="1351"/>
        <v>1033.991573625</v>
      </c>
      <c r="DU269" s="32">
        <f t="shared" si="1352"/>
        <v>1004.5972939285714</v>
      </c>
      <c r="DV269" s="32">
        <f t="shared" si="1353"/>
        <v>790.82071431818167</v>
      </c>
      <c r="DW269" s="32">
        <v>179</v>
      </c>
      <c r="DX269" s="32">
        <f t="shared" si="1354"/>
        <v>21929.055833194445</v>
      </c>
      <c r="DY269" s="32">
        <f t="shared" si="1355"/>
        <v>21211.101984078945</v>
      </c>
      <c r="DZ269" s="32">
        <f t="shared" si="1356"/>
        <v>20564.943519875</v>
      </c>
      <c r="EA269" s="32">
        <f t="shared" si="1357"/>
        <v>19980.323957023807</v>
      </c>
      <c r="EB269" s="32">
        <f t="shared" si="1358"/>
        <v>15728.545318106058</v>
      </c>
      <c r="ED269" s="15">
        <f t="shared" si="1359"/>
        <v>2205.1564524999999</v>
      </c>
      <c r="EE269" s="15">
        <f t="shared" si="1360"/>
        <v>2251.4577525</v>
      </c>
      <c r="EF269" s="15">
        <f t="shared" si="1361"/>
        <v>2297.7590525000001</v>
      </c>
      <c r="EG269" s="15">
        <f t="shared" si="1362"/>
        <v>2344.0603524999997</v>
      </c>
      <c r="EH269" s="15">
        <f t="shared" si="1363"/>
        <v>2899.6759524999998</v>
      </c>
      <c r="EI269" s="34"/>
      <c r="EJ269" s="35">
        <f t="shared" si="1364"/>
        <v>16103.282652083331</v>
      </c>
      <c r="EK269" s="35">
        <f t="shared" si="1365"/>
        <v>12290.546372619046</v>
      </c>
      <c r="EL269" s="35"/>
      <c r="EM269" s="35"/>
      <c r="EN269" s="15">
        <f t="shared" si="1301"/>
        <v>94.364916666666659</v>
      </c>
      <c r="EO269" s="15">
        <f t="shared" si="1366"/>
        <v>103.0415447368421</v>
      </c>
      <c r="EP269" s="15">
        <f t="shared" si="1367"/>
        <v>99.902567500000004</v>
      </c>
      <c r="EQ269" s="15">
        <f t="shared" si="1368"/>
        <v>89.962472916666655</v>
      </c>
      <c r="ER269" s="15">
        <f t="shared" si="1302"/>
        <v>68.662270238095232</v>
      </c>
      <c r="ES269" s="15"/>
      <c r="ET269" s="15">
        <f t="shared" si="1369"/>
        <v>1698.5684999999999</v>
      </c>
      <c r="EU269" s="15">
        <f t="shared" si="1370"/>
        <v>1957.7893499999998</v>
      </c>
      <c r="EV269" s="15">
        <f t="shared" si="1371"/>
        <v>1998.0513500000002</v>
      </c>
      <c r="EW269" s="15">
        <f t="shared" si="1372"/>
        <v>2159.0993499999995</v>
      </c>
      <c r="EX269" s="15">
        <f t="shared" si="1373"/>
        <v>2883.8153499999999</v>
      </c>
      <c r="EY269" s="17">
        <f t="shared" si="1303"/>
        <v>1698.5684999999999</v>
      </c>
      <c r="EZ269" s="17">
        <f t="shared" si="1304"/>
        <v>1761.9041</v>
      </c>
      <c r="FA269" s="17">
        <f t="shared" si="1305"/>
        <v>1826.6817999999998</v>
      </c>
      <c r="FB269" s="17">
        <f t="shared" si="1306"/>
        <v>2016.5717999999999</v>
      </c>
      <c r="FC269" s="17">
        <f t="shared" si="1307"/>
        <v>2883.8153499999999</v>
      </c>
      <c r="FE269" s="17"/>
      <c r="FF269" s="17"/>
      <c r="FG269" s="17"/>
      <c r="FH269" s="17"/>
      <c r="FI269" s="17"/>
    </row>
    <row r="270" spans="1:165" ht="13.5" thickBot="1">
      <c r="A270" s="22">
        <v>4</v>
      </c>
      <c r="B270" s="18" t="s">
        <v>262</v>
      </c>
      <c r="C270" s="23">
        <v>18</v>
      </c>
      <c r="D270" s="24">
        <v>19</v>
      </c>
      <c r="E270" s="24">
        <v>20</v>
      </c>
      <c r="F270" s="24">
        <v>21</v>
      </c>
      <c r="G270" s="25">
        <v>33</v>
      </c>
      <c r="H270" s="26">
        <v>12.55</v>
      </c>
      <c r="I270" s="26">
        <f t="shared" si="1292"/>
        <v>13.805000000000001</v>
      </c>
      <c r="J270" s="4">
        <f t="shared" si="1308"/>
        <v>248.49000000000004</v>
      </c>
      <c r="K270" s="4">
        <f t="shared" si="1309"/>
        <v>262.29500000000002</v>
      </c>
      <c r="L270" s="4">
        <f t="shared" si="1310"/>
        <v>276.10000000000002</v>
      </c>
      <c r="M270" s="4">
        <f t="shared" si="1311"/>
        <v>289.90500000000003</v>
      </c>
      <c r="N270" s="6">
        <f t="shared" si="1312"/>
        <v>455.56500000000005</v>
      </c>
      <c r="O270" s="13">
        <v>1.4999999999999999E-2</v>
      </c>
      <c r="P270" s="4">
        <v>1720.44</v>
      </c>
      <c r="Q270" s="4">
        <f t="shared" si="1294"/>
        <v>1961.3016</v>
      </c>
      <c r="R270" s="4">
        <f t="shared" si="1313"/>
        <v>464.5188</v>
      </c>
      <c r="S270" s="4">
        <f t="shared" si="1314"/>
        <v>490.3254</v>
      </c>
      <c r="T270" s="4">
        <f t="shared" si="1315"/>
        <v>516.13199999999995</v>
      </c>
      <c r="U270" s="4">
        <f t="shared" si="1316"/>
        <v>541.93859999999995</v>
      </c>
      <c r="V270" s="7">
        <f t="shared" si="1317"/>
        <v>851.61779999999999</v>
      </c>
      <c r="W270" s="156">
        <v>8.1999999999999993</v>
      </c>
      <c r="X270" s="4">
        <v>4.91</v>
      </c>
      <c r="Y270" s="4">
        <f t="shared" si="1318"/>
        <v>40.262</v>
      </c>
      <c r="Z270" s="156">
        <v>15</v>
      </c>
      <c r="AA270" s="4">
        <v>4.91</v>
      </c>
      <c r="AB270" s="157">
        <f t="shared" si="1319"/>
        <v>73.650000000000006</v>
      </c>
      <c r="AC270" s="14">
        <v>9.1</v>
      </c>
      <c r="AD270" s="4">
        <v>44.08</v>
      </c>
      <c r="AE270" s="4" t="e">
        <f>#REF!*AC270</f>
        <v>#REF!</v>
      </c>
      <c r="AF270" s="6">
        <f t="shared" si="1320"/>
        <v>50.691999999999993</v>
      </c>
      <c r="AG270" s="7">
        <f t="shared" si="1321"/>
        <v>401.12799999999999</v>
      </c>
      <c r="AH270" s="5">
        <v>9.1</v>
      </c>
      <c r="AI270" s="4"/>
      <c r="AJ270" s="4">
        <v>23.17</v>
      </c>
      <c r="AK270" s="4">
        <f t="shared" si="1322"/>
        <v>0</v>
      </c>
      <c r="AL270" s="4">
        <v>0</v>
      </c>
      <c r="AM270" s="4"/>
      <c r="AN270" s="6">
        <f t="shared" si="1323"/>
        <v>210.84700000000001</v>
      </c>
      <c r="AO270" s="13">
        <v>0.25</v>
      </c>
      <c r="AP270" s="4">
        <v>161.44</v>
      </c>
      <c r="AQ270" s="4">
        <v>245.4</v>
      </c>
      <c r="AR270" s="6">
        <f t="shared" si="1324"/>
        <v>269.94000000000005</v>
      </c>
      <c r="AS270" s="7">
        <f t="shared" si="1325"/>
        <v>61.35</v>
      </c>
      <c r="AT270" s="156">
        <v>15</v>
      </c>
      <c r="AU270" s="4">
        <v>1.62</v>
      </c>
      <c r="AV270" s="4">
        <v>4.71</v>
      </c>
      <c r="AW270" s="4">
        <f t="shared" si="1326"/>
        <v>24.3</v>
      </c>
      <c r="AX270" s="6">
        <f t="shared" si="1327"/>
        <v>70.650000000000006</v>
      </c>
      <c r="AY270" s="165">
        <v>65</v>
      </c>
      <c r="AZ270" s="4">
        <v>1.1200000000000001</v>
      </c>
      <c r="BA270" s="4">
        <v>74.599999999999994</v>
      </c>
      <c r="BB270" s="4">
        <v>84.8</v>
      </c>
      <c r="BC270" s="4">
        <v>96.8</v>
      </c>
      <c r="BD270" s="4">
        <v>156.1</v>
      </c>
      <c r="BE270" s="4">
        <f t="shared" si="1328"/>
        <v>2.4034999999999997</v>
      </c>
      <c r="BF270" s="4">
        <f t="shared" si="1329"/>
        <v>72.800000000000011</v>
      </c>
      <c r="BG270" s="6">
        <f t="shared" si="1330"/>
        <v>2.64385</v>
      </c>
      <c r="BH270" s="7">
        <f t="shared" si="1331"/>
        <v>156.22749999999999</v>
      </c>
      <c r="BI270" s="27"/>
      <c r="BJ270" s="28"/>
      <c r="BK270" s="29"/>
      <c r="BL270" s="30"/>
      <c r="BM270" s="31"/>
      <c r="BN270" s="28"/>
      <c r="BO270" s="29"/>
      <c r="BP270" s="30"/>
      <c r="BQ270" s="31"/>
      <c r="BR270" s="28"/>
      <c r="BS270" s="29"/>
      <c r="BT270" s="30"/>
      <c r="BU270" s="31"/>
      <c r="BV270" s="28"/>
      <c r="BW270" s="29"/>
      <c r="BX270" s="30"/>
      <c r="BY270" s="31"/>
      <c r="BZ270" s="28"/>
      <c r="CA270" s="29"/>
      <c r="CB270" s="30"/>
      <c r="CD270" s="33">
        <f t="shared" si="1332"/>
        <v>306.75</v>
      </c>
      <c r="CE270" s="17">
        <f t="shared" si="1333"/>
        <v>245.4</v>
      </c>
      <c r="CF270" s="17">
        <f t="shared" si="1334"/>
        <v>184.05</v>
      </c>
      <c r="CG270" s="17">
        <f t="shared" si="1335"/>
        <v>122.7</v>
      </c>
      <c r="CH270" s="17">
        <f t="shared" si="1336"/>
        <v>61.35</v>
      </c>
      <c r="CJ270" s="17">
        <f t="shared" si="1337"/>
        <v>3.4083333333333332</v>
      </c>
      <c r="CK270" s="17">
        <f t="shared" si="1338"/>
        <v>3.2289473684210526</v>
      </c>
      <c r="CL270" s="17">
        <f t="shared" si="1339"/>
        <v>3.0674999999999999</v>
      </c>
      <c r="CM270" s="17">
        <f t="shared" si="1340"/>
        <v>2.9214285714285717</v>
      </c>
      <c r="CN270" s="17">
        <f t="shared" si="1341"/>
        <v>1.8590909090909091</v>
      </c>
      <c r="CO270" s="17" t="e">
        <f>#REF!+AG270+AX270+AN270+BH270+#REF!+DP270</f>
        <v>#REF!</v>
      </c>
      <c r="CP270" s="17" t="e">
        <f>CO270*1.259</f>
        <v>#REF!</v>
      </c>
      <c r="CQ270" s="17">
        <f t="shared" si="1295"/>
        <v>973.85249999999996</v>
      </c>
      <c r="CR270" s="17">
        <f t="shared" si="1296"/>
        <v>996.92609999999991</v>
      </c>
      <c r="CS270" s="17">
        <f t="shared" si="1297"/>
        <v>1021.4417999999999</v>
      </c>
      <c r="CT270" s="17">
        <f t="shared" si="1298"/>
        <v>1050.2837999999999</v>
      </c>
      <c r="CU270" s="17">
        <f t="shared" si="1299"/>
        <v>1192.8113499999999</v>
      </c>
      <c r="CV270" s="17">
        <f t="shared" si="1342"/>
        <v>1383.6611660000001</v>
      </c>
      <c r="CW270" s="17">
        <f t="shared" si="1300"/>
        <v>40.262</v>
      </c>
      <c r="CX270" s="17">
        <f t="shared" si="1343"/>
        <v>25.8066</v>
      </c>
      <c r="CY270" s="33"/>
      <c r="CZ270" s="33"/>
      <c r="DA270" s="17"/>
      <c r="DB270" s="17"/>
      <c r="DC270" s="17"/>
      <c r="DD270" s="15">
        <f t="shared" si="1344"/>
        <v>122.50869180555556</v>
      </c>
      <c r="DE270" s="15">
        <f t="shared" si="1345"/>
        <v>118.49777644736841</v>
      </c>
      <c r="DF270" s="15">
        <f t="shared" si="1346"/>
        <v>114.887952625</v>
      </c>
      <c r="DG270" s="15">
        <f t="shared" si="1347"/>
        <v>111.62192154761904</v>
      </c>
      <c r="DH270" s="15">
        <f t="shared" si="1348"/>
        <v>87.868968257575744</v>
      </c>
      <c r="DI270" s="15"/>
      <c r="DJ270" s="15"/>
      <c r="DK270" s="15"/>
      <c r="DL270" s="15"/>
      <c r="DM270" s="15"/>
      <c r="DO270" s="17"/>
      <c r="DP270" s="17">
        <v>22.1</v>
      </c>
      <c r="DQ270" s="32">
        <v>116</v>
      </c>
      <c r="DR270" s="32">
        <f t="shared" si="1349"/>
        <v>2707.4420889027779</v>
      </c>
      <c r="DS270" s="32">
        <f t="shared" si="1350"/>
        <v>2618.800859486842</v>
      </c>
      <c r="DT270" s="32">
        <f t="shared" si="1351"/>
        <v>2539.0237530125</v>
      </c>
      <c r="DU270" s="32">
        <f t="shared" si="1352"/>
        <v>2466.8444662023808</v>
      </c>
      <c r="DV270" s="32">
        <f t="shared" si="1353"/>
        <v>1941.904198492424</v>
      </c>
      <c r="DW270" s="32">
        <v>645</v>
      </c>
      <c r="DX270" s="32">
        <f t="shared" si="1354"/>
        <v>79018.106214583328</v>
      </c>
      <c r="DY270" s="32">
        <f t="shared" si="1355"/>
        <v>76431.065808552623</v>
      </c>
      <c r="DZ270" s="32">
        <f t="shared" si="1356"/>
        <v>74102.729443125005</v>
      </c>
      <c r="EA270" s="32">
        <f t="shared" si="1357"/>
        <v>71996.139398214276</v>
      </c>
      <c r="EB270" s="32">
        <f t="shared" si="1358"/>
        <v>56675.484526136352</v>
      </c>
      <c r="ED270" s="15">
        <f t="shared" si="1359"/>
        <v>2205.1564524999999</v>
      </c>
      <c r="EE270" s="15">
        <f t="shared" si="1360"/>
        <v>2251.4577525</v>
      </c>
      <c r="EF270" s="15">
        <f t="shared" si="1361"/>
        <v>2297.7590525000001</v>
      </c>
      <c r="EG270" s="15">
        <f t="shared" si="1362"/>
        <v>2344.0603524999997</v>
      </c>
      <c r="EH270" s="15">
        <f t="shared" si="1363"/>
        <v>2899.6759524999998</v>
      </c>
      <c r="EI270" s="34"/>
      <c r="EJ270" s="35">
        <f t="shared" si="1364"/>
        <v>58025.795031249996</v>
      </c>
      <c r="EK270" s="35">
        <f t="shared" si="1365"/>
        <v>44287.164303571422</v>
      </c>
      <c r="EL270" s="35"/>
      <c r="EM270" s="35"/>
      <c r="EN270" s="15">
        <f t="shared" si="1301"/>
        <v>94.364916666666659</v>
      </c>
      <c r="EO270" s="15">
        <f t="shared" si="1366"/>
        <v>103.0415447368421</v>
      </c>
      <c r="EP270" s="15">
        <f t="shared" si="1367"/>
        <v>99.902567500000004</v>
      </c>
      <c r="EQ270" s="15">
        <f t="shared" si="1368"/>
        <v>89.962472916666655</v>
      </c>
      <c r="ER270" s="15">
        <f t="shared" si="1302"/>
        <v>68.662270238095232</v>
      </c>
      <c r="ES270" s="15"/>
      <c r="ET270" s="15">
        <f t="shared" si="1369"/>
        <v>1698.5684999999999</v>
      </c>
      <c r="EU270" s="15">
        <f t="shared" si="1370"/>
        <v>1957.7893499999998</v>
      </c>
      <c r="EV270" s="15">
        <f t="shared" si="1371"/>
        <v>1998.0513500000002</v>
      </c>
      <c r="EW270" s="15">
        <f t="shared" si="1372"/>
        <v>2159.0993499999995</v>
      </c>
      <c r="EX270" s="15">
        <f t="shared" si="1373"/>
        <v>2883.8153499999999</v>
      </c>
      <c r="EY270" s="17">
        <f t="shared" si="1303"/>
        <v>1698.5684999999999</v>
      </c>
      <c r="EZ270" s="17">
        <f t="shared" si="1304"/>
        <v>1761.9041</v>
      </c>
      <c r="FA270" s="17">
        <f t="shared" si="1305"/>
        <v>1826.6817999999998</v>
      </c>
      <c r="FB270" s="17">
        <f t="shared" si="1306"/>
        <v>2016.5717999999999</v>
      </c>
      <c r="FC270" s="17">
        <f t="shared" si="1307"/>
        <v>2883.8153499999999</v>
      </c>
      <c r="FE270" s="17"/>
      <c r="FF270" s="17"/>
      <c r="FG270" s="17"/>
      <c r="FH270" s="17"/>
      <c r="FI270" s="17"/>
    </row>
    <row r="271" spans="1:165" ht="13.5" thickBot="1">
      <c r="A271" s="22">
        <v>5</v>
      </c>
      <c r="B271" s="18" t="s">
        <v>263</v>
      </c>
      <c r="C271" s="23">
        <v>18</v>
      </c>
      <c r="D271" s="24">
        <v>19</v>
      </c>
      <c r="E271" s="24">
        <v>20</v>
      </c>
      <c r="F271" s="24">
        <v>21</v>
      </c>
      <c r="G271" s="25">
        <v>33</v>
      </c>
      <c r="H271" s="26"/>
      <c r="I271" s="26">
        <f t="shared" si="1292"/>
        <v>0</v>
      </c>
      <c r="J271" s="4">
        <f t="shared" si="1308"/>
        <v>0</v>
      </c>
      <c r="K271" s="4">
        <f t="shared" si="1309"/>
        <v>0</v>
      </c>
      <c r="L271" s="4">
        <f t="shared" si="1310"/>
        <v>0</v>
      </c>
      <c r="M271" s="4">
        <f t="shared" si="1311"/>
        <v>0</v>
      </c>
      <c r="N271" s="6">
        <f t="shared" si="1312"/>
        <v>0</v>
      </c>
      <c r="O271" s="14">
        <v>0</v>
      </c>
      <c r="P271" s="4">
        <f>O271*1</f>
        <v>0</v>
      </c>
      <c r="Q271" s="4">
        <f t="shared" si="1294"/>
        <v>0</v>
      </c>
      <c r="R271" s="4">
        <f t="shared" si="1313"/>
        <v>0</v>
      </c>
      <c r="S271" s="4">
        <f t="shared" si="1314"/>
        <v>0</v>
      </c>
      <c r="T271" s="4">
        <f t="shared" si="1315"/>
        <v>0</v>
      </c>
      <c r="U271" s="4">
        <f t="shared" si="1316"/>
        <v>0</v>
      </c>
      <c r="V271" s="7">
        <f t="shared" si="1317"/>
        <v>0</v>
      </c>
      <c r="W271" s="156">
        <v>8.1999999999999993</v>
      </c>
      <c r="X271" s="4">
        <v>4.91</v>
      </c>
      <c r="Y271" s="4">
        <f t="shared" si="1318"/>
        <v>40.262</v>
      </c>
      <c r="Z271" s="156">
        <v>15</v>
      </c>
      <c r="AA271" s="4">
        <v>4.91</v>
      </c>
      <c r="AB271" s="157">
        <f t="shared" si="1319"/>
        <v>73.650000000000006</v>
      </c>
      <c r="AC271" s="14">
        <v>7.3</v>
      </c>
      <c r="AD271" s="4">
        <v>44.08</v>
      </c>
      <c r="AE271" s="4" t="e">
        <f>#REF!*AC271</f>
        <v>#REF!</v>
      </c>
      <c r="AF271" s="6">
        <f t="shared" si="1320"/>
        <v>50.691999999999993</v>
      </c>
      <c r="AG271" s="7">
        <f t="shared" si="1321"/>
        <v>321.78399999999999</v>
      </c>
      <c r="AH271" s="5"/>
      <c r="AI271" s="4">
        <v>0</v>
      </c>
      <c r="AJ271" s="4"/>
      <c r="AK271" s="4">
        <f t="shared" si="1322"/>
        <v>0</v>
      </c>
      <c r="AL271" s="4">
        <v>0</v>
      </c>
      <c r="AM271" s="4"/>
      <c r="AN271" s="6">
        <f t="shared" si="1323"/>
        <v>0</v>
      </c>
      <c r="AO271" s="13">
        <v>0.125</v>
      </c>
      <c r="AP271" s="4">
        <v>0</v>
      </c>
      <c r="AQ271" s="4">
        <v>490.8</v>
      </c>
      <c r="AR271" s="6">
        <f t="shared" si="1324"/>
        <v>539.88000000000011</v>
      </c>
      <c r="AS271" s="7">
        <f t="shared" si="1325"/>
        <v>61.35</v>
      </c>
      <c r="AT271" s="156">
        <v>15</v>
      </c>
      <c r="AU271" s="4">
        <v>1.62</v>
      </c>
      <c r="AV271" s="4">
        <v>4.71</v>
      </c>
      <c r="AW271" s="4">
        <f t="shared" si="1326"/>
        <v>24.3</v>
      </c>
      <c r="AX271" s="6">
        <f t="shared" si="1327"/>
        <v>70.650000000000006</v>
      </c>
      <c r="AY271" s="165">
        <v>65</v>
      </c>
      <c r="AZ271" s="4">
        <v>1.1200000000000001</v>
      </c>
      <c r="BA271" s="4">
        <v>74.599999999999994</v>
      </c>
      <c r="BB271" s="4">
        <v>84.8</v>
      </c>
      <c r="BC271" s="4">
        <v>96.8</v>
      </c>
      <c r="BD271" s="4">
        <v>156.1</v>
      </c>
      <c r="BE271" s="4">
        <f t="shared" si="1328"/>
        <v>2.4034999999999997</v>
      </c>
      <c r="BF271" s="4">
        <f t="shared" si="1329"/>
        <v>72.800000000000011</v>
      </c>
      <c r="BG271" s="6">
        <f t="shared" si="1330"/>
        <v>2.64385</v>
      </c>
      <c r="BH271" s="7">
        <f t="shared" si="1331"/>
        <v>156.22749999999999</v>
      </c>
      <c r="BI271" s="27"/>
      <c r="BJ271" s="28"/>
      <c r="BK271" s="29"/>
      <c r="BL271" s="30"/>
      <c r="BM271" s="31"/>
      <c r="BN271" s="28"/>
      <c r="BO271" s="29"/>
      <c r="BP271" s="30"/>
      <c r="BQ271" s="31"/>
      <c r="BR271" s="28"/>
      <c r="BS271" s="29"/>
      <c r="BT271" s="30"/>
      <c r="BU271" s="31"/>
      <c r="BV271" s="28"/>
      <c r="BW271" s="29"/>
      <c r="BX271" s="30"/>
      <c r="BY271" s="31"/>
      <c r="BZ271" s="28"/>
      <c r="CA271" s="29"/>
      <c r="CB271" s="30"/>
      <c r="CD271" s="33">
        <f t="shared" si="1332"/>
        <v>306.75</v>
      </c>
      <c r="CE271" s="17">
        <f t="shared" si="1333"/>
        <v>245.4</v>
      </c>
      <c r="CF271" s="17">
        <f t="shared" si="1334"/>
        <v>184.05</v>
      </c>
      <c r="CG271" s="17">
        <f t="shared" si="1335"/>
        <v>122.7</v>
      </c>
      <c r="CH271" s="17">
        <f t="shared" si="1336"/>
        <v>61.35</v>
      </c>
      <c r="CJ271" s="17">
        <f t="shared" si="1337"/>
        <v>3.4083333333333332</v>
      </c>
      <c r="CK271" s="17">
        <f t="shared" si="1338"/>
        <v>3.2289473684210526</v>
      </c>
      <c r="CL271" s="17">
        <f t="shared" si="1339"/>
        <v>3.0674999999999999</v>
      </c>
      <c r="CM271" s="17">
        <f t="shared" si="1340"/>
        <v>2.9214285714285717</v>
      </c>
      <c r="CN271" s="17">
        <f t="shared" si="1341"/>
        <v>1.8590909090909091</v>
      </c>
      <c r="CO271" s="17" t="e">
        <f>#REF!+AG271+AX271+AN271+BH271+#REF!+DP271</f>
        <v>#REF!</v>
      </c>
      <c r="CP271" s="17" t="e">
        <f>CO271*1.257</f>
        <v>#REF!</v>
      </c>
      <c r="CQ271" s="17">
        <f t="shared" si="1295"/>
        <v>683.66149999999993</v>
      </c>
      <c r="CR271" s="17">
        <f t="shared" si="1296"/>
        <v>706.73509999999987</v>
      </c>
      <c r="CS271" s="17">
        <f t="shared" si="1297"/>
        <v>731.25079999999991</v>
      </c>
      <c r="CT271" s="17">
        <f t="shared" si="1298"/>
        <v>760.0927999999999</v>
      </c>
      <c r="CU271" s="17">
        <f t="shared" si="1299"/>
        <v>902.62034999999992</v>
      </c>
      <c r="CV271" s="17">
        <f t="shared" si="1342"/>
        <v>1075.0208368499998</v>
      </c>
      <c r="CW271" s="17">
        <f t="shared" si="1300"/>
        <v>40.262</v>
      </c>
      <c r="CX271" s="17">
        <f t="shared" si="1343"/>
        <v>0</v>
      </c>
      <c r="CY271" s="33"/>
      <c r="CZ271" s="33"/>
      <c r="DA271" s="17"/>
      <c r="DB271" s="17"/>
      <c r="DC271" s="17"/>
      <c r="DD271" s="15">
        <f t="shared" si="1344"/>
        <v>103.96871124999998</v>
      </c>
      <c r="DE271" s="15">
        <f t="shared" si="1345"/>
        <v>100.93358434210526</v>
      </c>
      <c r="DF271" s="15">
        <f t="shared" si="1346"/>
        <v>98.201970124999988</v>
      </c>
      <c r="DG271" s="15">
        <f t="shared" si="1347"/>
        <v>95.730509642857129</v>
      </c>
      <c r="DH271" s="15">
        <f t="shared" si="1348"/>
        <v>77.756251590909088</v>
      </c>
      <c r="DI271" s="15"/>
      <c r="DJ271" s="15"/>
      <c r="DK271" s="15"/>
      <c r="DL271" s="15"/>
      <c r="DM271" s="15"/>
      <c r="DO271" s="17"/>
      <c r="DP271" s="17">
        <v>1.7</v>
      </c>
      <c r="DQ271" s="32">
        <v>119.1</v>
      </c>
      <c r="DR271" s="32">
        <f t="shared" si="1349"/>
        <v>176.74680912499997</v>
      </c>
      <c r="DS271" s="32">
        <f t="shared" si="1350"/>
        <v>171.58709338157894</v>
      </c>
      <c r="DT271" s="32">
        <f t="shared" si="1351"/>
        <v>166.94334921249998</v>
      </c>
      <c r="DU271" s="32">
        <f t="shared" si="1352"/>
        <v>162.7418663928571</v>
      </c>
      <c r="DV271" s="32">
        <f t="shared" si="1353"/>
        <v>132.18562770454545</v>
      </c>
      <c r="DW271" s="32">
        <v>53</v>
      </c>
      <c r="DX271" s="32">
        <f t="shared" si="1354"/>
        <v>5510.3416962499996</v>
      </c>
      <c r="DY271" s="32">
        <f t="shared" si="1355"/>
        <v>5349.4799701315787</v>
      </c>
      <c r="DZ271" s="32">
        <f t="shared" si="1356"/>
        <v>5204.7044166249998</v>
      </c>
      <c r="EA271" s="32">
        <f t="shared" si="1357"/>
        <v>5073.7170110714278</v>
      </c>
      <c r="EB271" s="32">
        <f t="shared" si="1358"/>
        <v>4121.0813343181817</v>
      </c>
      <c r="ED271" s="15">
        <f t="shared" si="1359"/>
        <v>1871.4368024999997</v>
      </c>
      <c r="EE271" s="15">
        <f t="shared" si="1360"/>
        <v>1917.7381025</v>
      </c>
      <c r="EF271" s="15">
        <f t="shared" si="1361"/>
        <v>1964.0394024999998</v>
      </c>
      <c r="EG271" s="15">
        <f t="shared" si="1362"/>
        <v>2010.3407024999997</v>
      </c>
      <c r="EH271" s="15">
        <f t="shared" si="1363"/>
        <v>2565.9563024999998</v>
      </c>
      <c r="EI271" s="34"/>
      <c r="EJ271" s="35">
        <f t="shared" si="1364"/>
        <v>4127.1726062500002</v>
      </c>
      <c r="EK271" s="35">
        <f t="shared" si="1365"/>
        <v>3272.9069178571426</v>
      </c>
      <c r="EL271" s="35"/>
      <c r="EM271" s="35"/>
      <c r="EN271" s="15">
        <f t="shared" si="1301"/>
        <v>78.243194444444441</v>
      </c>
      <c r="EO271" s="15">
        <f t="shared" si="1366"/>
        <v>87.768334210526319</v>
      </c>
      <c r="EP271" s="15">
        <f t="shared" si="1367"/>
        <v>85.393017499999999</v>
      </c>
      <c r="EQ271" s="15">
        <f t="shared" si="1368"/>
        <v>77.871181250000006</v>
      </c>
      <c r="ER271" s="15">
        <f t="shared" si="1302"/>
        <v>61.752960714285713</v>
      </c>
      <c r="ES271" s="15"/>
      <c r="ET271" s="15">
        <f t="shared" si="1369"/>
        <v>1408.3775000000001</v>
      </c>
      <c r="EU271" s="15">
        <f t="shared" si="1370"/>
        <v>1667.59835</v>
      </c>
      <c r="EV271" s="15">
        <f t="shared" si="1371"/>
        <v>1707.8603499999999</v>
      </c>
      <c r="EW271" s="15">
        <f t="shared" si="1372"/>
        <v>1868.9083500000002</v>
      </c>
      <c r="EX271" s="15">
        <f t="shared" si="1373"/>
        <v>2593.62435</v>
      </c>
      <c r="EY271" s="17">
        <f t="shared" si="1303"/>
        <v>1408.3775000000001</v>
      </c>
      <c r="EZ271" s="17">
        <f t="shared" si="1304"/>
        <v>1471.7130999999999</v>
      </c>
      <c r="FA271" s="17">
        <f t="shared" si="1305"/>
        <v>1536.4908</v>
      </c>
      <c r="FB271" s="17">
        <f t="shared" si="1306"/>
        <v>1726.3807999999999</v>
      </c>
      <c r="FC271" s="17">
        <f t="shared" si="1307"/>
        <v>2593.62435</v>
      </c>
      <c r="FE271" s="17"/>
      <c r="FF271" s="17"/>
      <c r="FG271" s="17"/>
      <c r="FH271" s="17"/>
      <c r="FI271" s="17"/>
    </row>
    <row r="272" spans="1:165" ht="13.5" thickBot="1">
      <c r="A272" s="22">
        <v>6</v>
      </c>
      <c r="B272" s="18" t="s">
        <v>264</v>
      </c>
      <c r="C272" s="23">
        <v>18</v>
      </c>
      <c r="D272" s="24">
        <v>19</v>
      </c>
      <c r="E272" s="24">
        <v>20</v>
      </c>
      <c r="F272" s="24">
        <v>21</v>
      </c>
      <c r="G272" s="25">
        <v>33</v>
      </c>
      <c r="H272" s="26">
        <v>12.88</v>
      </c>
      <c r="I272" s="26">
        <f t="shared" si="1292"/>
        <v>14.168000000000003</v>
      </c>
      <c r="J272" s="4">
        <f t="shared" si="1308"/>
        <v>255.02400000000006</v>
      </c>
      <c r="K272" s="4">
        <f t="shared" si="1309"/>
        <v>269.19200000000006</v>
      </c>
      <c r="L272" s="4">
        <f t="shared" si="1310"/>
        <v>283.36000000000007</v>
      </c>
      <c r="M272" s="4">
        <f t="shared" si="1311"/>
        <v>297.52800000000008</v>
      </c>
      <c r="N272" s="6">
        <f t="shared" si="1312"/>
        <v>467.5440000000001</v>
      </c>
      <c r="O272" s="13">
        <v>1.4999999999999999E-2</v>
      </c>
      <c r="P272" s="4">
        <v>1720.44</v>
      </c>
      <c r="Q272" s="4">
        <f t="shared" si="1294"/>
        <v>1961.3016</v>
      </c>
      <c r="R272" s="4">
        <f t="shared" si="1313"/>
        <v>464.5188</v>
      </c>
      <c r="S272" s="4">
        <f t="shared" si="1314"/>
        <v>490.3254</v>
      </c>
      <c r="T272" s="4">
        <f t="shared" si="1315"/>
        <v>516.13199999999995</v>
      </c>
      <c r="U272" s="4">
        <f t="shared" si="1316"/>
        <v>541.93859999999995</v>
      </c>
      <c r="V272" s="7">
        <f t="shared" si="1317"/>
        <v>851.61779999999999</v>
      </c>
      <c r="W272" s="156">
        <v>8.1999999999999993</v>
      </c>
      <c r="X272" s="4">
        <v>4.91</v>
      </c>
      <c r="Y272" s="4">
        <f t="shared" si="1318"/>
        <v>40.262</v>
      </c>
      <c r="Z272" s="156">
        <v>15</v>
      </c>
      <c r="AA272" s="4">
        <v>4.91</v>
      </c>
      <c r="AB272" s="157">
        <f t="shared" si="1319"/>
        <v>73.650000000000006</v>
      </c>
      <c r="AC272" s="14">
        <v>9.1</v>
      </c>
      <c r="AD272" s="4">
        <v>44.08</v>
      </c>
      <c r="AE272" s="4" t="e">
        <f>#REF!*AC272</f>
        <v>#REF!</v>
      </c>
      <c r="AF272" s="6">
        <f t="shared" si="1320"/>
        <v>50.691999999999993</v>
      </c>
      <c r="AG272" s="7">
        <f t="shared" si="1321"/>
        <v>401.12799999999999</v>
      </c>
      <c r="AH272" s="5">
        <v>9.1</v>
      </c>
      <c r="AI272" s="4">
        <v>10.23</v>
      </c>
      <c r="AJ272" s="4">
        <v>23.17</v>
      </c>
      <c r="AK272" s="4">
        <f t="shared" si="1322"/>
        <v>93.093000000000004</v>
      </c>
      <c r="AL272" s="4">
        <v>0</v>
      </c>
      <c r="AM272" s="4"/>
      <c r="AN272" s="6">
        <f t="shared" si="1323"/>
        <v>210.84700000000001</v>
      </c>
      <c r="AO272" s="13">
        <v>0.25</v>
      </c>
      <c r="AP272" s="4">
        <v>161.44</v>
      </c>
      <c r="AQ272" s="4">
        <v>245.4</v>
      </c>
      <c r="AR272" s="6">
        <f t="shared" si="1324"/>
        <v>269.94000000000005</v>
      </c>
      <c r="AS272" s="7">
        <f t="shared" si="1325"/>
        <v>61.35</v>
      </c>
      <c r="AT272" s="156">
        <v>15</v>
      </c>
      <c r="AU272" s="4">
        <v>1.62</v>
      </c>
      <c r="AV272" s="4">
        <v>4.71</v>
      </c>
      <c r="AW272" s="4">
        <f t="shared" si="1326"/>
        <v>24.3</v>
      </c>
      <c r="AX272" s="6">
        <f t="shared" si="1327"/>
        <v>70.650000000000006</v>
      </c>
      <c r="AY272" s="165">
        <v>65</v>
      </c>
      <c r="AZ272" s="4">
        <v>1.1200000000000001</v>
      </c>
      <c r="BA272" s="4">
        <v>68.900000000000006</v>
      </c>
      <c r="BB272" s="4">
        <v>84.8</v>
      </c>
      <c r="BC272" s="4">
        <v>96.8</v>
      </c>
      <c r="BD272" s="4">
        <v>156.1</v>
      </c>
      <c r="BE272" s="4">
        <f t="shared" si="1328"/>
        <v>2.4034999999999997</v>
      </c>
      <c r="BF272" s="4">
        <f t="shared" si="1329"/>
        <v>72.800000000000011</v>
      </c>
      <c r="BG272" s="6">
        <f t="shared" si="1330"/>
        <v>2.64385</v>
      </c>
      <c r="BH272" s="7">
        <f t="shared" si="1331"/>
        <v>156.22749999999999</v>
      </c>
      <c r="BI272" s="27"/>
      <c r="BJ272" s="28"/>
      <c r="BK272" s="29"/>
      <c r="BL272" s="30"/>
      <c r="BM272" s="31"/>
      <c r="BN272" s="28"/>
      <c r="BO272" s="29"/>
      <c r="BP272" s="30"/>
      <c r="BQ272" s="31"/>
      <c r="BR272" s="28"/>
      <c r="BS272" s="29"/>
      <c r="BT272" s="30"/>
      <c r="BU272" s="31"/>
      <c r="BV272" s="28"/>
      <c r="BW272" s="29"/>
      <c r="BX272" s="30"/>
      <c r="BY272" s="31"/>
      <c r="BZ272" s="28"/>
      <c r="CA272" s="29"/>
      <c r="CB272" s="30"/>
      <c r="CD272" s="33">
        <f t="shared" si="1332"/>
        <v>306.75</v>
      </c>
      <c r="CE272" s="17">
        <f t="shared" si="1333"/>
        <v>245.4</v>
      </c>
      <c r="CF272" s="17">
        <f t="shared" si="1334"/>
        <v>184.05</v>
      </c>
      <c r="CG272" s="17">
        <f t="shared" si="1335"/>
        <v>122.7</v>
      </c>
      <c r="CH272" s="17">
        <f t="shared" si="1336"/>
        <v>61.35</v>
      </c>
      <c r="CJ272" s="17">
        <f t="shared" si="1337"/>
        <v>3.4083333333333332</v>
      </c>
      <c r="CK272" s="17">
        <f t="shared" si="1338"/>
        <v>3.2289473684210526</v>
      </c>
      <c r="CL272" s="17">
        <f t="shared" si="1339"/>
        <v>3.0674999999999999</v>
      </c>
      <c r="CM272" s="17">
        <f t="shared" si="1340"/>
        <v>2.9214285714285717</v>
      </c>
      <c r="CN272" s="17">
        <f t="shared" si="1341"/>
        <v>1.8590909090909091</v>
      </c>
      <c r="CO272" s="17" t="e">
        <f>#REF!+AG272+AX272+AN272+BH272+#REF!+DP272</f>
        <v>#REF!</v>
      </c>
      <c r="CP272" s="17" t="e">
        <f>CO272*1.259</f>
        <v>#REF!</v>
      </c>
      <c r="CQ272" s="17">
        <f t="shared" si="1295"/>
        <v>973.85249999999996</v>
      </c>
      <c r="CR272" s="17">
        <f t="shared" si="1296"/>
        <v>983.22614999999996</v>
      </c>
      <c r="CS272" s="17">
        <f t="shared" si="1297"/>
        <v>1021.4417999999999</v>
      </c>
      <c r="CT272" s="17">
        <f t="shared" si="1298"/>
        <v>1050.2837999999999</v>
      </c>
      <c r="CU272" s="17">
        <f t="shared" si="1299"/>
        <v>1192.8113499999999</v>
      </c>
      <c r="CV272" s="17">
        <f t="shared" si="1342"/>
        <v>1359.8049390000001</v>
      </c>
      <c r="CW272" s="17">
        <f t="shared" si="1300"/>
        <v>40.262</v>
      </c>
      <c r="CX272" s="17">
        <f t="shared" si="1343"/>
        <v>25.8066</v>
      </c>
      <c r="CY272" s="33"/>
      <c r="CZ272" s="33"/>
      <c r="DA272" s="17"/>
      <c r="DB272" s="17"/>
      <c r="DC272" s="17"/>
      <c r="DD272" s="15">
        <f t="shared" si="1344"/>
        <v>122.50869180555556</v>
      </c>
      <c r="DE272" s="15">
        <f t="shared" si="1345"/>
        <v>118.49777644736841</v>
      </c>
      <c r="DF272" s="15">
        <f t="shared" si="1346"/>
        <v>114.887952625</v>
      </c>
      <c r="DG272" s="15">
        <f t="shared" si="1347"/>
        <v>111.62192154761904</v>
      </c>
      <c r="DH272" s="15">
        <f t="shared" si="1348"/>
        <v>87.868968257575744</v>
      </c>
      <c r="DI272" s="15"/>
      <c r="DJ272" s="15"/>
      <c r="DK272" s="15"/>
      <c r="DL272" s="15"/>
      <c r="DM272" s="15"/>
      <c r="DO272" s="17"/>
      <c r="DP272" s="17">
        <v>4.5</v>
      </c>
      <c r="DQ272" s="32">
        <v>114</v>
      </c>
      <c r="DR272" s="32">
        <f t="shared" si="1349"/>
        <v>551.28911312499997</v>
      </c>
      <c r="DS272" s="32">
        <f t="shared" si="1350"/>
        <v>533.2399940131578</v>
      </c>
      <c r="DT272" s="32">
        <f t="shared" si="1351"/>
        <v>516.9957868125</v>
      </c>
      <c r="DU272" s="32">
        <f t="shared" si="1352"/>
        <v>502.29864696428569</v>
      </c>
      <c r="DV272" s="32">
        <f t="shared" si="1353"/>
        <v>395.41035715909084</v>
      </c>
      <c r="DW272" s="32">
        <v>105</v>
      </c>
      <c r="DX272" s="32">
        <f t="shared" si="1354"/>
        <v>12863.412639583334</v>
      </c>
      <c r="DY272" s="32">
        <f t="shared" si="1355"/>
        <v>12442.266526973683</v>
      </c>
      <c r="DZ272" s="32">
        <f t="shared" si="1356"/>
        <v>12063.235025624999</v>
      </c>
      <c r="EA272" s="32">
        <f t="shared" si="1357"/>
        <v>11720.301762499999</v>
      </c>
      <c r="EB272" s="32">
        <f t="shared" si="1358"/>
        <v>9226.2416670454531</v>
      </c>
      <c r="ED272" s="15">
        <f t="shared" si="1359"/>
        <v>2205.1564524999999</v>
      </c>
      <c r="EE272" s="15">
        <f t="shared" si="1360"/>
        <v>2251.4577525</v>
      </c>
      <c r="EF272" s="15">
        <f t="shared" si="1361"/>
        <v>2297.7590525000001</v>
      </c>
      <c r="EG272" s="15">
        <f t="shared" si="1362"/>
        <v>2344.0603524999997</v>
      </c>
      <c r="EH272" s="15">
        <f t="shared" si="1363"/>
        <v>2899.6759524999998</v>
      </c>
      <c r="EI272" s="34"/>
      <c r="EJ272" s="35">
        <f t="shared" si="1364"/>
        <v>9446.0596562499995</v>
      </c>
      <c r="EK272" s="35">
        <f t="shared" si="1365"/>
        <v>7209.5383749999992</v>
      </c>
      <c r="EL272" s="35"/>
      <c r="EM272" s="35"/>
      <c r="EN272" s="15">
        <f t="shared" si="1301"/>
        <v>94.364916666666659</v>
      </c>
      <c r="EO272" s="15">
        <f t="shared" si="1366"/>
        <v>103.0415447368421</v>
      </c>
      <c r="EP272" s="15">
        <f t="shared" si="1367"/>
        <v>99.902567500000004</v>
      </c>
      <c r="EQ272" s="15">
        <f t="shared" si="1368"/>
        <v>89.962472916666655</v>
      </c>
      <c r="ER272" s="15">
        <f t="shared" si="1302"/>
        <v>68.662270238095232</v>
      </c>
      <c r="ES272" s="15"/>
      <c r="ET272" s="15">
        <f t="shared" si="1369"/>
        <v>1698.5684999999999</v>
      </c>
      <c r="EU272" s="15">
        <f t="shared" si="1370"/>
        <v>1957.7893499999998</v>
      </c>
      <c r="EV272" s="15">
        <f t="shared" si="1371"/>
        <v>1998.0513500000002</v>
      </c>
      <c r="EW272" s="15">
        <f t="shared" si="1372"/>
        <v>2159.0993499999995</v>
      </c>
      <c r="EX272" s="15">
        <f t="shared" si="1373"/>
        <v>2883.8153499999999</v>
      </c>
      <c r="EY272" s="17">
        <f t="shared" si="1303"/>
        <v>1698.5684999999999</v>
      </c>
      <c r="EZ272" s="17">
        <f t="shared" si="1304"/>
        <v>1748.20415</v>
      </c>
      <c r="FA272" s="17">
        <f t="shared" si="1305"/>
        <v>1826.6817999999998</v>
      </c>
      <c r="FB272" s="17">
        <f t="shared" si="1306"/>
        <v>2016.5717999999999</v>
      </c>
      <c r="FC272" s="17">
        <f t="shared" si="1307"/>
        <v>2883.8153499999999</v>
      </c>
      <c r="FE272" s="17"/>
      <c r="FF272" s="17"/>
      <c r="FG272" s="17"/>
      <c r="FH272" s="17"/>
      <c r="FI272" s="17"/>
    </row>
    <row r="273" spans="1:170" ht="13.5" thickBot="1">
      <c r="A273" s="22">
        <v>7</v>
      </c>
      <c r="B273" s="18" t="s">
        <v>265</v>
      </c>
      <c r="C273" s="23">
        <v>18</v>
      </c>
      <c r="D273" s="24">
        <v>19</v>
      </c>
      <c r="E273" s="24">
        <v>20</v>
      </c>
      <c r="F273" s="24">
        <v>21</v>
      </c>
      <c r="G273" s="25">
        <v>33</v>
      </c>
      <c r="H273" s="26"/>
      <c r="I273" s="26">
        <f t="shared" si="1292"/>
        <v>0</v>
      </c>
      <c r="J273" s="4">
        <f t="shared" si="1308"/>
        <v>0</v>
      </c>
      <c r="K273" s="4">
        <f t="shared" si="1309"/>
        <v>0</v>
      </c>
      <c r="L273" s="4">
        <f t="shared" si="1310"/>
        <v>0</v>
      </c>
      <c r="M273" s="4">
        <f t="shared" si="1311"/>
        <v>0</v>
      </c>
      <c r="N273" s="6">
        <f t="shared" si="1312"/>
        <v>0</v>
      </c>
      <c r="O273" s="14">
        <v>0</v>
      </c>
      <c r="P273" s="4">
        <f>O273*1</f>
        <v>0</v>
      </c>
      <c r="Q273" s="4">
        <f t="shared" si="1294"/>
        <v>0</v>
      </c>
      <c r="R273" s="4">
        <f t="shared" si="1313"/>
        <v>0</v>
      </c>
      <c r="S273" s="4">
        <f t="shared" si="1314"/>
        <v>0</v>
      </c>
      <c r="T273" s="4">
        <f t="shared" si="1315"/>
        <v>0</v>
      </c>
      <c r="U273" s="4">
        <f t="shared" si="1316"/>
        <v>0</v>
      </c>
      <c r="V273" s="7">
        <f t="shared" si="1317"/>
        <v>0</v>
      </c>
      <c r="W273" s="156">
        <v>8.1999999999999993</v>
      </c>
      <c r="X273" s="4">
        <v>4.91</v>
      </c>
      <c r="Y273" s="4">
        <f t="shared" si="1318"/>
        <v>40.262</v>
      </c>
      <c r="Z273" s="156">
        <v>15</v>
      </c>
      <c r="AA273" s="4">
        <v>4.91</v>
      </c>
      <c r="AB273" s="157">
        <f t="shared" si="1319"/>
        <v>73.650000000000006</v>
      </c>
      <c r="AC273" s="14">
        <v>7.3</v>
      </c>
      <c r="AD273" s="4">
        <v>44.08</v>
      </c>
      <c r="AE273" s="4" t="e">
        <f>#REF!*AC273</f>
        <v>#REF!</v>
      </c>
      <c r="AF273" s="6">
        <f t="shared" si="1320"/>
        <v>50.691999999999993</v>
      </c>
      <c r="AG273" s="7">
        <f t="shared" si="1321"/>
        <v>321.78399999999999</v>
      </c>
      <c r="AH273" s="5"/>
      <c r="AI273" s="4">
        <v>16</v>
      </c>
      <c r="AJ273" s="4"/>
      <c r="AK273" s="4">
        <f t="shared" si="1322"/>
        <v>0</v>
      </c>
      <c r="AL273" s="4">
        <v>0</v>
      </c>
      <c r="AM273" s="4"/>
      <c r="AN273" s="6">
        <f t="shared" si="1323"/>
        <v>0</v>
      </c>
      <c r="AO273" s="13">
        <v>0.125</v>
      </c>
      <c r="AP273" s="4">
        <v>0</v>
      </c>
      <c r="AQ273" s="4">
        <v>490.8</v>
      </c>
      <c r="AR273" s="6">
        <f t="shared" si="1324"/>
        <v>539.88000000000011</v>
      </c>
      <c r="AS273" s="7">
        <f t="shared" si="1325"/>
        <v>61.35</v>
      </c>
      <c r="AT273" s="156">
        <v>15</v>
      </c>
      <c r="AU273" s="4">
        <v>1.62</v>
      </c>
      <c r="AV273" s="4">
        <v>4.71</v>
      </c>
      <c r="AW273" s="4">
        <f t="shared" si="1326"/>
        <v>24.3</v>
      </c>
      <c r="AX273" s="6">
        <f t="shared" si="1327"/>
        <v>70.650000000000006</v>
      </c>
      <c r="AY273" s="165">
        <v>65</v>
      </c>
      <c r="AZ273" s="4">
        <v>1.1200000000000001</v>
      </c>
      <c r="BA273" s="4">
        <v>68.900000000000006</v>
      </c>
      <c r="BB273" s="4">
        <v>84.8</v>
      </c>
      <c r="BC273" s="4">
        <v>96.8</v>
      </c>
      <c r="BD273" s="4">
        <v>156.1</v>
      </c>
      <c r="BE273" s="4">
        <f t="shared" si="1328"/>
        <v>2.4034999999999997</v>
      </c>
      <c r="BF273" s="4">
        <f t="shared" si="1329"/>
        <v>72.800000000000011</v>
      </c>
      <c r="BG273" s="6">
        <f t="shared" si="1330"/>
        <v>2.64385</v>
      </c>
      <c r="BH273" s="7">
        <f t="shared" si="1331"/>
        <v>156.22749999999999</v>
      </c>
      <c r="BI273" s="27"/>
      <c r="BJ273" s="28"/>
      <c r="BK273" s="29"/>
      <c r="BL273" s="30"/>
      <c r="BM273" s="31"/>
      <c r="BN273" s="28"/>
      <c r="BO273" s="29"/>
      <c r="BP273" s="30"/>
      <c r="BQ273" s="31"/>
      <c r="BR273" s="28"/>
      <c r="BS273" s="29"/>
      <c r="BT273" s="30"/>
      <c r="BU273" s="31"/>
      <c r="BV273" s="28"/>
      <c r="BW273" s="29"/>
      <c r="BX273" s="30"/>
      <c r="BY273" s="31"/>
      <c r="BZ273" s="28"/>
      <c r="CA273" s="29"/>
      <c r="CB273" s="30"/>
      <c r="CD273" s="33">
        <f t="shared" si="1332"/>
        <v>306.75</v>
      </c>
      <c r="CE273" s="17">
        <f t="shared" si="1333"/>
        <v>245.4</v>
      </c>
      <c r="CF273" s="17">
        <f t="shared" si="1334"/>
        <v>184.05</v>
      </c>
      <c r="CG273" s="17">
        <f t="shared" si="1335"/>
        <v>122.7</v>
      </c>
      <c r="CH273" s="17">
        <f t="shared" si="1336"/>
        <v>61.35</v>
      </c>
      <c r="CJ273" s="17">
        <f t="shared" si="1337"/>
        <v>3.4083333333333332</v>
      </c>
      <c r="CK273" s="17">
        <f t="shared" si="1338"/>
        <v>3.2289473684210526</v>
      </c>
      <c r="CL273" s="17">
        <f t="shared" si="1339"/>
        <v>3.0674999999999999</v>
      </c>
      <c r="CM273" s="17">
        <f t="shared" si="1340"/>
        <v>2.9214285714285717</v>
      </c>
      <c r="CN273" s="17">
        <f t="shared" si="1341"/>
        <v>1.8590909090909091</v>
      </c>
      <c r="CO273" s="17" t="e">
        <f>#REF!+AG273+AX273+AN273+BH273+#REF!+DP273</f>
        <v>#REF!</v>
      </c>
      <c r="CP273" s="17" t="e">
        <f>CO273*1.259</f>
        <v>#REF!</v>
      </c>
      <c r="CQ273" s="17">
        <f t="shared" si="1295"/>
        <v>683.66149999999993</v>
      </c>
      <c r="CR273" s="17">
        <f t="shared" si="1296"/>
        <v>693.03514999999993</v>
      </c>
      <c r="CS273" s="17">
        <f t="shared" si="1297"/>
        <v>731.25079999999991</v>
      </c>
      <c r="CT273" s="17">
        <f t="shared" si="1298"/>
        <v>760.0927999999999</v>
      </c>
      <c r="CU273" s="17">
        <f t="shared" si="1299"/>
        <v>902.62034999999992</v>
      </c>
      <c r="CV273" s="17">
        <f t="shared" si="1342"/>
        <v>1067.79987405</v>
      </c>
      <c r="CW273" s="17">
        <f t="shared" si="1300"/>
        <v>40.262</v>
      </c>
      <c r="CX273" s="17">
        <f t="shared" si="1343"/>
        <v>0</v>
      </c>
      <c r="CY273" s="33"/>
      <c r="CZ273" s="33"/>
      <c r="DA273" s="17"/>
      <c r="DB273" s="17"/>
      <c r="DC273" s="17"/>
      <c r="DD273" s="15">
        <f t="shared" si="1344"/>
        <v>103.96871124999998</v>
      </c>
      <c r="DE273" s="15">
        <f t="shared" si="1345"/>
        <v>100.93358434210526</v>
      </c>
      <c r="DF273" s="15">
        <f t="shared" si="1346"/>
        <v>98.201970124999988</v>
      </c>
      <c r="DG273" s="15">
        <f t="shared" si="1347"/>
        <v>95.730509642857129</v>
      </c>
      <c r="DH273" s="15">
        <f t="shared" si="1348"/>
        <v>77.756251590909088</v>
      </c>
      <c r="DI273" s="15"/>
      <c r="DJ273" s="15"/>
      <c r="DK273" s="15"/>
      <c r="DL273" s="15"/>
      <c r="DM273" s="15"/>
      <c r="DO273" s="17"/>
      <c r="DP273" s="17">
        <v>3.7</v>
      </c>
      <c r="DQ273" s="32">
        <v>118.3</v>
      </c>
      <c r="DR273" s="32">
        <f t="shared" si="1349"/>
        <v>384.68423162499994</v>
      </c>
      <c r="DS273" s="32">
        <f t="shared" si="1350"/>
        <v>373.45426206578946</v>
      </c>
      <c r="DT273" s="32">
        <f t="shared" si="1351"/>
        <v>363.34728946249999</v>
      </c>
      <c r="DU273" s="32">
        <f t="shared" si="1352"/>
        <v>354.20288567857142</v>
      </c>
      <c r="DV273" s="32">
        <f t="shared" si="1353"/>
        <v>287.69813088636363</v>
      </c>
      <c r="DW273" s="32">
        <v>133</v>
      </c>
      <c r="DX273" s="32">
        <f t="shared" si="1354"/>
        <v>13827.838596249998</v>
      </c>
      <c r="DY273" s="32">
        <f t="shared" si="1355"/>
        <v>13424.1667175</v>
      </c>
      <c r="DZ273" s="32">
        <f t="shared" si="1356"/>
        <v>13060.862026624998</v>
      </c>
      <c r="EA273" s="32">
        <f t="shared" si="1357"/>
        <v>12732.157782499999</v>
      </c>
      <c r="EB273" s="32">
        <f t="shared" si="1358"/>
        <v>10341.581461590909</v>
      </c>
      <c r="ED273" s="15">
        <f t="shared" si="1359"/>
        <v>1871.4368024999997</v>
      </c>
      <c r="EE273" s="15">
        <f t="shared" si="1360"/>
        <v>1917.7381025</v>
      </c>
      <c r="EF273" s="15">
        <f t="shared" si="1361"/>
        <v>1964.0394024999998</v>
      </c>
      <c r="EG273" s="15">
        <f t="shared" si="1362"/>
        <v>2010.3407024999997</v>
      </c>
      <c r="EH273" s="15">
        <f t="shared" si="1363"/>
        <v>2565.9563024999998</v>
      </c>
      <c r="EI273" s="34"/>
      <c r="EJ273" s="35">
        <f t="shared" si="1364"/>
        <v>10356.867106250002</v>
      </c>
      <c r="EK273" s="35">
        <f t="shared" si="1365"/>
        <v>8213.1437750000005</v>
      </c>
      <c r="EL273" s="35"/>
      <c r="EM273" s="35"/>
      <c r="EN273" s="15">
        <f t="shared" si="1301"/>
        <v>78.243194444444441</v>
      </c>
      <c r="EO273" s="15">
        <f t="shared" si="1366"/>
        <v>87.768334210526319</v>
      </c>
      <c r="EP273" s="15">
        <f t="shared" si="1367"/>
        <v>85.393017499999999</v>
      </c>
      <c r="EQ273" s="15">
        <f t="shared" si="1368"/>
        <v>77.871181250000006</v>
      </c>
      <c r="ER273" s="15">
        <f t="shared" si="1302"/>
        <v>61.752960714285713</v>
      </c>
      <c r="ES273" s="15"/>
      <c r="ET273" s="15">
        <f t="shared" si="1369"/>
        <v>1408.3775000000001</v>
      </c>
      <c r="EU273" s="15">
        <f t="shared" si="1370"/>
        <v>1667.59835</v>
      </c>
      <c r="EV273" s="15">
        <f t="shared" si="1371"/>
        <v>1707.8603499999999</v>
      </c>
      <c r="EW273" s="15">
        <f t="shared" si="1372"/>
        <v>1868.9083500000002</v>
      </c>
      <c r="EX273" s="15">
        <f t="shared" si="1373"/>
        <v>2593.62435</v>
      </c>
      <c r="EY273" s="17">
        <f t="shared" si="1303"/>
        <v>1408.3775000000001</v>
      </c>
      <c r="EZ273" s="17">
        <f t="shared" si="1304"/>
        <v>1458.01315</v>
      </c>
      <c r="FA273" s="17">
        <f t="shared" si="1305"/>
        <v>1536.4908</v>
      </c>
      <c r="FB273" s="17">
        <f t="shared" si="1306"/>
        <v>1726.3807999999999</v>
      </c>
      <c r="FC273" s="17">
        <f t="shared" si="1307"/>
        <v>2593.62435</v>
      </c>
      <c r="FE273" s="17"/>
      <c r="FF273" s="17"/>
      <c r="FG273" s="17"/>
      <c r="FH273" s="17"/>
      <c r="FI273" s="17"/>
    </row>
    <row r="274" spans="1:170" ht="13.5" thickBot="1">
      <c r="A274" s="22">
        <v>8</v>
      </c>
      <c r="B274" s="18" t="s">
        <v>266</v>
      </c>
      <c r="C274" s="23">
        <v>18</v>
      </c>
      <c r="D274" s="24">
        <v>19</v>
      </c>
      <c r="E274" s="24">
        <v>20</v>
      </c>
      <c r="F274" s="24">
        <v>21</v>
      </c>
      <c r="G274" s="25">
        <v>33</v>
      </c>
      <c r="H274" s="26">
        <v>10.69</v>
      </c>
      <c r="I274" s="26">
        <f t="shared" si="1292"/>
        <v>11.759</v>
      </c>
      <c r="J274" s="4">
        <f t="shared" si="1308"/>
        <v>211.66200000000001</v>
      </c>
      <c r="K274" s="4">
        <f t="shared" si="1309"/>
        <v>223.42099999999999</v>
      </c>
      <c r="L274" s="4">
        <f t="shared" si="1310"/>
        <v>235.18</v>
      </c>
      <c r="M274" s="4">
        <f t="shared" si="1311"/>
        <v>246.93900000000002</v>
      </c>
      <c r="N274" s="6">
        <f t="shared" si="1312"/>
        <v>388.04700000000003</v>
      </c>
      <c r="O274" s="13">
        <v>1.4999999999999999E-2</v>
      </c>
      <c r="P274" s="4">
        <v>1720.44</v>
      </c>
      <c r="Q274" s="4">
        <f t="shared" si="1294"/>
        <v>1961.3016</v>
      </c>
      <c r="R274" s="4">
        <f t="shared" si="1313"/>
        <v>464.5188</v>
      </c>
      <c r="S274" s="4">
        <f t="shared" si="1314"/>
        <v>490.3254</v>
      </c>
      <c r="T274" s="4">
        <f t="shared" si="1315"/>
        <v>516.13199999999995</v>
      </c>
      <c r="U274" s="4">
        <f t="shared" si="1316"/>
        <v>541.93859999999995</v>
      </c>
      <c r="V274" s="7">
        <f t="shared" si="1317"/>
        <v>851.61779999999999</v>
      </c>
      <c r="W274" s="156">
        <v>8.1999999999999993</v>
      </c>
      <c r="X274" s="4">
        <v>4.91</v>
      </c>
      <c r="Y274" s="4">
        <f t="shared" si="1318"/>
        <v>40.262</v>
      </c>
      <c r="Z274" s="156">
        <v>15</v>
      </c>
      <c r="AA274" s="4">
        <v>4.91</v>
      </c>
      <c r="AB274" s="157">
        <f t="shared" si="1319"/>
        <v>73.650000000000006</v>
      </c>
      <c r="AC274" s="14">
        <v>9.1</v>
      </c>
      <c r="AD274" s="4">
        <v>44.08</v>
      </c>
      <c r="AE274" s="4" t="e">
        <f>#REF!*AC274</f>
        <v>#REF!</v>
      </c>
      <c r="AF274" s="6">
        <f t="shared" si="1320"/>
        <v>50.691999999999993</v>
      </c>
      <c r="AG274" s="7">
        <f t="shared" si="1321"/>
        <v>401.12799999999999</v>
      </c>
      <c r="AH274" s="5">
        <v>9.1</v>
      </c>
      <c r="AI274" s="4">
        <v>10.23</v>
      </c>
      <c r="AJ274" s="4">
        <v>23.17</v>
      </c>
      <c r="AK274" s="4">
        <f t="shared" si="1322"/>
        <v>93.093000000000004</v>
      </c>
      <c r="AL274" s="4">
        <v>0.2</v>
      </c>
      <c r="AM274" s="4">
        <v>149.69999999999999</v>
      </c>
      <c r="AN274" s="6">
        <f t="shared" si="1323"/>
        <v>210.84700000000001</v>
      </c>
      <c r="AO274" s="13">
        <v>0.25</v>
      </c>
      <c r="AP274" s="4">
        <v>161.44</v>
      </c>
      <c r="AQ274" s="4">
        <v>245.4</v>
      </c>
      <c r="AR274" s="6">
        <f t="shared" si="1324"/>
        <v>269.94000000000005</v>
      </c>
      <c r="AS274" s="7">
        <f t="shared" si="1325"/>
        <v>61.35</v>
      </c>
      <c r="AT274" s="156">
        <v>15</v>
      </c>
      <c r="AU274" s="4">
        <v>1.62</v>
      </c>
      <c r="AV274" s="4">
        <v>4.71</v>
      </c>
      <c r="AW274" s="4">
        <f t="shared" si="1326"/>
        <v>24.3</v>
      </c>
      <c r="AX274" s="6">
        <f t="shared" si="1327"/>
        <v>70.650000000000006</v>
      </c>
      <c r="AY274" s="165">
        <v>65</v>
      </c>
      <c r="AZ274" s="4">
        <v>1.1200000000000001</v>
      </c>
      <c r="BA274" s="4">
        <v>74.599999999999994</v>
      </c>
      <c r="BB274" s="4">
        <v>84.8</v>
      </c>
      <c r="BC274" s="4">
        <v>96.8</v>
      </c>
      <c r="BD274" s="4">
        <v>156.1</v>
      </c>
      <c r="BE274" s="4">
        <f t="shared" si="1328"/>
        <v>2.4034999999999997</v>
      </c>
      <c r="BF274" s="4">
        <f t="shared" si="1329"/>
        <v>72.800000000000011</v>
      </c>
      <c r="BG274" s="6">
        <f t="shared" si="1330"/>
        <v>2.64385</v>
      </c>
      <c r="BH274" s="7">
        <f t="shared" si="1331"/>
        <v>156.22749999999999</v>
      </c>
      <c r="BI274" s="27"/>
      <c r="BJ274" s="28"/>
      <c r="BK274" s="29"/>
      <c r="BL274" s="30"/>
      <c r="BM274" s="31"/>
      <c r="BN274" s="28"/>
      <c r="BO274" s="29"/>
      <c r="BP274" s="30"/>
      <c r="BQ274" s="31"/>
      <c r="BR274" s="28"/>
      <c r="BS274" s="29"/>
      <c r="BT274" s="30"/>
      <c r="BU274" s="31"/>
      <c r="BV274" s="28"/>
      <c r="BW274" s="29"/>
      <c r="BX274" s="30"/>
      <c r="BY274" s="31"/>
      <c r="BZ274" s="28"/>
      <c r="CA274" s="29"/>
      <c r="CB274" s="30"/>
      <c r="CD274" s="33">
        <f t="shared" si="1332"/>
        <v>306.75</v>
      </c>
      <c r="CE274" s="17">
        <f t="shared" si="1333"/>
        <v>245.4</v>
      </c>
      <c r="CF274" s="17">
        <f t="shared" si="1334"/>
        <v>184.05</v>
      </c>
      <c r="CG274" s="17">
        <f t="shared" si="1335"/>
        <v>122.7</v>
      </c>
      <c r="CH274" s="17">
        <f t="shared" si="1336"/>
        <v>61.35</v>
      </c>
      <c r="CJ274" s="17">
        <f t="shared" si="1337"/>
        <v>3.4083333333333332</v>
      </c>
      <c r="CK274" s="17">
        <f t="shared" si="1338"/>
        <v>3.2289473684210526</v>
      </c>
      <c r="CL274" s="17">
        <f t="shared" si="1339"/>
        <v>3.0674999999999999</v>
      </c>
      <c r="CM274" s="17">
        <f t="shared" si="1340"/>
        <v>2.9214285714285717</v>
      </c>
      <c r="CN274" s="17">
        <f t="shared" si="1341"/>
        <v>1.8590909090909091</v>
      </c>
      <c r="CO274" s="17" t="e">
        <f>#REF!+AG274+AX274+AN274+BH274+#REF!+DP274</f>
        <v>#REF!</v>
      </c>
      <c r="CP274" s="17" t="e">
        <f>CO274*1.258</f>
        <v>#REF!</v>
      </c>
      <c r="CQ274" s="17">
        <f t="shared" si="1295"/>
        <v>973.85249999999996</v>
      </c>
      <c r="CR274" s="17">
        <f t="shared" si="1296"/>
        <v>996.92609999999991</v>
      </c>
      <c r="CS274" s="17">
        <f t="shared" si="1297"/>
        <v>1021.4417999999999</v>
      </c>
      <c r="CT274" s="17">
        <f t="shared" si="1298"/>
        <v>1050.2837999999999</v>
      </c>
      <c r="CU274" s="17">
        <f t="shared" si="1299"/>
        <v>1192.8113499999999</v>
      </c>
      <c r="CV274" s="17">
        <f t="shared" si="1342"/>
        <v>1417.0598837999999</v>
      </c>
      <c r="CW274" s="17">
        <f t="shared" si="1300"/>
        <v>40.262</v>
      </c>
      <c r="CX274" s="17">
        <f t="shared" si="1343"/>
        <v>25.8066</v>
      </c>
      <c r="CY274" s="33"/>
      <c r="CZ274" s="33"/>
      <c r="DA274" s="17"/>
      <c r="DB274" s="17"/>
      <c r="DC274" s="17"/>
      <c r="DD274" s="15">
        <f t="shared" si="1344"/>
        <v>122.50869180555556</v>
      </c>
      <c r="DE274" s="15">
        <f t="shared" si="1345"/>
        <v>118.49777644736841</v>
      </c>
      <c r="DF274" s="15">
        <f t="shared" si="1346"/>
        <v>114.887952625</v>
      </c>
      <c r="DG274" s="15">
        <f t="shared" si="1347"/>
        <v>111.62192154761904</v>
      </c>
      <c r="DH274" s="15">
        <f t="shared" si="1348"/>
        <v>87.868968257575744</v>
      </c>
      <c r="DI274" s="15"/>
      <c r="DJ274" s="15"/>
      <c r="DK274" s="15"/>
      <c r="DL274" s="15"/>
      <c r="DM274" s="15"/>
      <c r="DO274" s="17"/>
      <c r="DP274" s="17">
        <v>3.7</v>
      </c>
      <c r="DQ274" s="32">
        <v>118.8</v>
      </c>
      <c r="DR274" s="32">
        <f t="shared" si="1349"/>
        <v>453.28215968055559</v>
      </c>
      <c r="DS274" s="32">
        <f t="shared" si="1350"/>
        <v>438.44177285526314</v>
      </c>
      <c r="DT274" s="32">
        <f t="shared" si="1351"/>
        <v>425.08542471250001</v>
      </c>
      <c r="DU274" s="32">
        <f t="shared" si="1352"/>
        <v>413.00110972619046</v>
      </c>
      <c r="DV274" s="32">
        <f t="shared" si="1353"/>
        <v>325.11518255303025</v>
      </c>
      <c r="DW274" s="32">
        <v>52</v>
      </c>
      <c r="DX274" s="32">
        <f t="shared" si="1354"/>
        <v>6370.4519738888894</v>
      </c>
      <c r="DY274" s="32">
        <f t="shared" si="1355"/>
        <v>6161.8843752631574</v>
      </c>
      <c r="DZ274" s="32">
        <f t="shared" si="1356"/>
        <v>5974.1735364999995</v>
      </c>
      <c r="EA274" s="32">
        <f t="shared" si="1357"/>
        <v>5804.3399204761899</v>
      </c>
      <c r="EB274" s="32">
        <f t="shared" si="1358"/>
        <v>4569.1863493939391</v>
      </c>
      <c r="ED274" s="15">
        <f t="shared" si="1359"/>
        <v>2205.1564524999999</v>
      </c>
      <c r="EE274" s="15">
        <f t="shared" si="1360"/>
        <v>2251.4577525</v>
      </c>
      <c r="EF274" s="15">
        <f t="shared" si="1361"/>
        <v>2297.7590525000001</v>
      </c>
      <c r="EG274" s="15">
        <f t="shared" si="1362"/>
        <v>2344.0603524999997</v>
      </c>
      <c r="EH274" s="15">
        <f t="shared" si="1363"/>
        <v>2899.6759524999998</v>
      </c>
      <c r="EI274" s="34"/>
      <c r="EJ274" s="35">
        <f t="shared" si="1364"/>
        <v>4678.0485916666657</v>
      </c>
      <c r="EK274" s="35">
        <f t="shared" si="1365"/>
        <v>3570.4380523809523</v>
      </c>
      <c r="EL274" s="35"/>
      <c r="EM274" s="35"/>
      <c r="EN274" s="15">
        <f t="shared" si="1301"/>
        <v>94.364916666666659</v>
      </c>
      <c r="EO274" s="15">
        <f t="shared" si="1366"/>
        <v>103.0415447368421</v>
      </c>
      <c r="EP274" s="15">
        <f t="shared" si="1367"/>
        <v>99.902567500000004</v>
      </c>
      <c r="EQ274" s="15">
        <f t="shared" si="1368"/>
        <v>89.962472916666655</v>
      </c>
      <c r="ER274" s="15">
        <f t="shared" si="1302"/>
        <v>68.662270238095232</v>
      </c>
      <c r="ES274" s="15"/>
      <c r="ET274" s="15">
        <f t="shared" si="1369"/>
        <v>1698.5684999999999</v>
      </c>
      <c r="EU274" s="15">
        <f t="shared" si="1370"/>
        <v>1957.7893499999998</v>
      </c>
      <c r="EV274" s="15">
        <f t="shared" si="1371"/>
        <v>1998.0513500000002</v>
      </c>
      <c r="EW274" s="15">
        <f t="shared" si="1372"/>
        <v>2159.0993499999995</v>
      </c>
      <c r="EX274" s="15">
        <f t="shared" si="1373"/>
        <v>2883.8153499999999</v>
      </c>
      <c r="EY274" s="17">
        <f t="shared" si="1303"/>
        <v>1698.5684999999999</v>
      </c>
      <c r="EZ274" s="17">
        <f t="shared" si="1304"/>
        <v>1761.9041</v>
      </c>
      <c r="FA274" s="17">
        <f t="shared" si="1305"/>
        <v>1826.6817999999998</v>
      </c>
      <c r="FB274" s="17">
        <f t="shared" si="1306"/>
        <v>2016.5717999999999</v>
      </c>
      <c r="FC274" s="17">
        <f t="shared" si="1307"/>
        <v>2883.8153499999999</v>
      </c>
      <c r="FE274" s="17"/>
      <c r="FF274" s="17"/>
      <c r="FG274" s="17"/>
      <c r="FH274" s="17"/>
      <c r="FI274" s="17"/>
    </row>
    <row r="275" spans="1:170" s="35" customFormat="1" ht="13.5" thickBot="1">
      <c r="A275" s="22">
        <v>9</v>
      </c>
      <c r="B275" s="18" t="s">
        <v>267</v>
      </c>
      <c r="C275" s="23">
        <v>18</v>
      </c>
      <c r="D275" s="24">
        <v>19</v>
      </c>
      <c r="E275" s="24">
        <v>20</v>
      </c>
      <c r="F275" s="24">
        <v>21</v>
      </c>
      <c r="G275" s="25">
        <v>33</v>
      </c>
      <c r="H275" s="4"/>
      <c r="I275" s="4">
        <f t="shared" si="1292"/>
        <v>0</v>
      </c>
      <c r="J275" s="4">
        <f t="shared" si="1308"/>
        <v>0</v>
      </c>
      <c r="K275" s="4">
        <f t="shared" si="1309"/>
        <v>0</v>
      </c>
      <c r="L275" s="4">
        <f t="shared" si="1310"/>
        <v>0</v>
      </c>
      <c r="M275" s="4">
        <f t="shared" si="1311"/>
        <v>0</v>
      </c>
      <c r="N275" s="6">
        <f t="shared" si="1312"/>
        <v>0</v>
      </c>
      <c r="O275" s="14">
        <v>0</v>
      </c>
      <c r="P275" s="4">
        <f>O275*1</f>
        <v>0</v>
      </c>
      <c r="Q275" s="4">
        <f t="shared" si="1294"/>
        <v>0</v>
      </c>
      <c r="R275" s="4">
        <f t="shared" si="1313"/>
        <v>0</v>
      </c>
      <c r="S275" s="4">
        <f t="shared" si="1314"/>
        <v>0</v>
      </c>
      <c r="T275" s="4">
        <f t="shared" si="1315"/>
        <v>0</v>
      </c>
      <c r="U275" s="4">
        <f t="shared" si="1316"/>
        <v>0</v>
      </c>
      <c r="V275" s="7">
        <f t="shared" si="1317"/>
        <v>0</v>
      </c>
      <c r="W275" s="156">
        <v>8.1999999999999993</v>
      </c>
      <c r="X275" s="4">
        <v>4.91</v>
      </c>
      <c r="Y275" s="4">
        <f t="shared" si="1318"/>
        <v>40.262</v>
      </c>
      <c r="Z275" s="156">
        <v>15</v>
      </c>
      <c r="AA275" s="4">
        <v>4.91</v>
      </c>
      <c r="AB275" s="157">
        <f t="shared" si="1319"/>
        <v>73.650000000000006</v>
      </c>
      <c r="AC275" s="14">
        <v>9.1</v>
      </c>
      <c r="AD275" s="4">
        <v>44.08</v>
      </c>
      <c r="AE275" s="4" t="e">
        <f>#REF!*AC275</f>
        <v>#REF!</v>
      </c>
      <c r="AF275" s="6">
        <f t="shared" si="1320"/>
        <v>50.691999999999993</v>
      </c>
      <c r="AG275" s="7">
        <f t="shared" si="1321"/>
        <v>401.12799999999999</v>
      </c>
      <c r="AH275" s="5">
        <v>9.1</v>
      </c>
      <c r="AI275" s="4">
        <v>0</v>
      </c>
      <c r="AJ275" s="4">
        <v>23.17</v>
      </c>
      <c r="AK275" s="4">
        <f t="shared" si="1322"/>
        <v>0</v>
      </c>
      <c r="AL275" s="4">
        <v>0</v>
      </c>
      <c r="AM275" s="4"/>
      <c r="AN275" s="6">
        <f t="shared" si="1323"/>
        <v>210.84700000000001</v>
      </c>
      <c r="AO275" s="13">
        <v>0.125</v>
      </c>
      <c r="AP275" s="4">
        <v>0</v>
      </c>
      <c r="AQ275" s="4">
        <v>490.8</v>
      </c>
      <c r="AR275" s="6">
        <f t="shared" si="1324"/>
        <v>539.88000000000011</v>
      </c>
      <c r="AS275" s="7">
        <f t="shared" si="1325"/>
        <v>61.35</v>
      </c>
      <c r="AT275" s="156">
        <v>15</v>
      </c>
      <c r="AU275" s="4">
        <v>1.62</v>
      </c>
      <c r="AV275" s="4">
        <v>4.71</v>
      </c>
      <c r="AW275" s="4">
        <f t="shared" si="1326"/>
        <v>24.3</v>
      </c>
      <c r="AX275" s="6">
        <f t="shared" si="1327"/>
        <v>70.650000000000006</v>
      </c>
      <c r="AY275" s="165">
        <v>65</v>
      </c>
      <c r="AZ275" s="4">
        <v>1.1200000000000001</v>
      </c>
      <c r="BA275" s="4">
        <v>74.599999999999994</v>
      </c>
      <c r="BB275" s="4">
        <v>84.8</v>
      </c>
      <c r="BC275" s="4">
        <v>96.8</v>
      </c>
      <c r="BD275" s="4">
        <v>156.1</v>
      </c>
      <c r="BE275" s="4">
        <f t="shared" si="1328"/>
        <v>2.4034999999999997</v>
      </c>
      <c r="BF275" s="4">
        <f t="shared" si="1329"/>
        <v>72.800000000000011</v>
      </c>
      <c r="BG275" s="6">
        <f t="shared" si="1330"/>
        <v>2.64385</v>
      </c>
      <c r="BH275" s="7">
        <f t="shared" si="1331"/>
        <v>156.22749999999999</v>
      </c>
      <c r="BI275" s="27"/>
      <c r="BJ275" s="28"/>
      <c r="BK275" s="29"/>
      <c r="BL275" s="30"/>
      <c r="BM275" s="31"/>
      <c r="BN275" s="28"/>
      <c r="BO275" s="29"/>
      <c r="BP275" s="30"/>
      <c r="BQ275" s="31"/>
      <c r="BR275" s="28"/>
      <c r="BS275" s="29"/>
      <c r="BT275" s="30"/>
      <c r="BU275" s="31"/>
      <c r="BV275" s="28"/>
      <c r="BW275" s="29"/>
      <c r="BX275" s="30"/>
      <c r="BY275" s="31"/>
      <c r="BZ275" s="28"/>
      <c r="CA275" s="29"/>
      <c r="CB275" s="30"/>
      <c r="CD275" s="50">
        <f t="shared" si="1332"/>
        <v>306.75</v>
      </c>
      <c r="CE275" s="51">
        <f t="shared" si="1333"/>
        <v>245.4</v>
      </c>
      <c r="CF275" s="51">
        <f t="shared" si="1334"/>
        <v>184.05</v>
      </c>
      <c r="CG275" s="51">
        <f t="shared" si="1335"/>
        <v>122.7</v>
      </c>
      <c r="CH275" s="51">
        <f t="shared" si="1336"/>
        <v>61.35</v>
      </c>
      <c r="CJ275" s="51">
        <f t="shared" si="1337"/>
        <v>3.4083333333333332</v>
      </c>
      <c r="CK275" s="51">
        <f t="shared" si="1338"/>
        <v>3.2289473684210526</v>
      </c>
      <c r="CL275" s="51">
        <f t="shared" si="1339"/>
        <v>3.0674999999999999</v>
      </c>
      <c r="CM275" s="51">
        <f t="shared" si="1340"/>
        <v>2.9214285714285717</v>
      </c>
      <c r="CN275" s="51">
        <f t="shared" si="1341"/>
        <v>1.8590909090909091</v>
      </c>
      <c r="CO275" s="51" t="e">
        <f>#REF!+AG275+AX275+AN275+BH275+#REF!+DP275</f>
        <v>#REF!</v>
      </c>
      <c r="CP275" s="51" t="e">
        <f>CO275*1.257</f>
        <v>#REF!</v>
      </c>
      <c r="CQ275" s="51">
        <f t="shared" si="1295"/>
        <v>973.85249999999996</v>
      </c>
      <c r="CR275" s="51">
        <f t="shared" si="1296"/>
        <v>996.92609999999991</v>
      </c>
      <c r="CS275" s="51">
        <f t="shared" si="1297"/>
        <v>1021.4417999999999</v>
      </c>
      <c r="CT275" s="51">
        <f t="shared" si="1298"/>
        <v>1050.2837999999999</v>
      </c>
      <c r="CU275" s="51">
        <f t="shared" si="1299"/>
        <v>1192.8113499999999</v>
      </c>
      <c r="CV275" s="51">
        <f t="shared" si="1342"/>
        <v>1433.7592427</v>
      </c>
      <c r="CW275" s="51">
        <f t="shared" si="1300"/>
        <v>40.262</v>
      </c>
      <c r="CX275" s="51">
        <f t="shared" si="1343"/>
        <v>0</v>
      </c>
      <c r="CY275" s="50"/>
      <c r="CZ275" s="50"/>
      <c r="DA275" s="51"/>
      <c r="DB275" s="51"/>
      <c r="DC275" s="51"/>
      <c r="DD275" s="15">
        <f t="shared" si="1344"/>
        <v>122.50869180555556</v>
      </c>
      <c r="DE275" s="15">
        <f t="shared" si="1345"/>
        <v>118.49777644736841</v>
      </c>
      <c r="DF275" s="15">
        <f t="shared" si="1346"/>
        <v>114.887952625</v>
      </c>
      <c r="DG275" s="15">
        <f t="shared" si="1347"/>
        <v>111.62192154761904</v>
      </c>
      <c r="DH275" s="15">
        <f t="shared" si="1348"/>
        <v>87.868968257575744</v>
      </c>
      <c r="DI275" s="15"/>
      <c r="DJ275" s="15"/>
      <c r="DK275" s="15"/>
      <c r="DL275" s="15"/>
      <c r="DM275" s="15"/>
      <c r="DO275" s="51"/>
      <c r="DP275" s="51">
        <v>3</v>
      </c>
      <c r="DQ275" s="35">
        <v>120.2</v>
      </c>
      <c r="DR275" s="35">
        <f t="shared" si="1349"/>
        <v>367.52607541666669</v>
      </c>
      <c r="DS275" s="35">
        <f t="shared" si="1350"/>
        <v>355.4933293421052</v>
      </c>
      <c r="DT275" s="35">
        <f t="shared" si="1351"/>
        <v>344.66385787499996</v>
      </c>
      <c r="DU275" s="35">
        <f t="shared" si="1352"/>
        <v>334.86576464285713</v>
      </c>
      <c r="DV275" s="35">
        <f t="shared" si="1353"/>
        <v>263.60690477272726</v>
      </c>
      <c r="DW275" s="35">
        <v>68</v>
      </c>
      <c r="DX275" s="35">
        <f t="shared" si="1354"/>
        <v>8330.5910427777781</v>
      </c>
      <c r="DY275" s="35">
        <f t="shared" si="1355"/>
        <v>8057.8487984210515</v>
      </c>
      <c r="DZ275" s="35">
        <f t="shared" si="1356"/>
        <v>7812.3807784999999</v>
      </c>
      <c r="EA275" s="35">
        <f t="shared" si="1357"/>
        <v>7590.2906652380943</v>
      </c>
      <c r="EB275" s="35">
        <f t="shared" si="1358"/>
        <v>5975.0898415151505</v>
      </c>
      <c r="ED275" s="15">
        <f t="shared" si="1359"/>
        <v>2205.1564524999999</v>
      </c>
      <c r="EE275" s="15">
        <f t="shared" si="1360"/>
        <v>2251.4577525</v>
      </c>
      <c r="EF275" s="15">
        <f t="shared" si="1361"/>
        <v>2297.7590525000001</v>
      </c>
      <c r="EG275" s="15">
        <f t="shared" si="1362"/>
        <v>2344.0603524999997</v>
      </c>
      <c r="EH275" s="15">
        <f t="shared" si="1363"/>
        <v>2899.6759524999998</v>
      </c>
      <c r="EI275" s="34"/>
      <c r="EJ275" s="35">
        <f t="shared" si="1364"/>
        <v>6117.4481583333327</v>
      </c>
      <c r="EK275" s="35">
        <f t="shared" si="1365"/>
        <v>4669.034376190476</v>
      </c>
      <c r="EN275" s="15">
        <f t="shared" si="1301"/>
        <v>94.364916666666659</v>
      </c>
      <c r="EO275" s="15">
        <f t="shared" si="1366"/>
        <v>103.0415447368421</v>
      </c>
      <c r="EP275" s="15">
        <f t="shared" si="1367"/>
        <v>99.902567500000004</v>
      </c>
      <c r="EQ275" s="15">
        <f t="shared" si="1368"/>
        <v>89.962472916666655</v>
      </c>
      <c r="ER275" s="15">
        <f t="shared" si="1302"/>
        <v>68.662270238095232</v>
      </c>
      <c r="ES275" s="15"/>
      <c r="ET275" s="15">
        <f t="shared" si="1369"/>
        <v>1698.5684999999999</v>
      </c>
      <c r="EU275" s="15">
        <f t="shared" si="1370"/>
        <v>1957.7893499999998</v>
      </c>
      <c r="EV275" s="15">
        <f t="shared" si="1371"/>
        <v>1998.0513500000002</v>
      </c>
      <c r="EW275" s="15">
        <f t="shared" si="1372"/>
        <v>2159.0993499999995</v>
      </c>
      <c r="EX275" s="15">
        <f t="shared" si="1373"/>
        <v>2883.8153499999999</v>
      </c>
      <c r="EY275" s="51">
        <f t="shared" si="1303"/>
        <v>1698.5684999999999</v>
      </c>
      <c r="EZ275" s="51">
        <f t="shared" si="1304"/>
        <v>1761.9041</v>
      </c>
      <c r="FA275" s="51">
        <f t="shared" si="1305"/>
        <v>1826.6817999999998</v>
      </c>
      <c r="FB275" s="51">
        <f t="shared" si="1306"/>
        <v>2016.5717999999999</v>
      </c>
      <c r="FC275" s="51">
        <f t="shared" si="1307"/>
        <v>2883.8153499999999</v>
      </c>
      <c r="FE275" s="17"/>
      <c r="FF275" s="17"/>
      <c r="FG275" s="17"/>
      <c r="FH275" s="17"/>
      <c r="FI275" s="17"/>
      <c r="FJ275" s="32"/>
      <c r="FK275" s="32"/>
      <c r="FL275" s="32"/>
      <c r="FM275" s="32"/>
      <c r="FN275" s="32"/>
    </row>
    <row r="276" spans="1:170" ht="13.5" thickBot="1">
      <c r="A276" s="22">
        <v>10</v>
      </c>
      <c r="B276" s="18" t="s">
        <v>268</v>
      </c>
      <c r="C276" s="23">
        <v>18</v>
      </c>
      <c r="D276" s="24">
        <v>19</v>
      </c>
      <c r="E276" s="24">
        <v>20</v>
      </c>
      <c r="F276" s="24">
        <v>21</v>
      </c>
      <c r="G276" s="25">
        <v>33</v>
      </c>
      <c r="H276" s="26">
        <v>13.3</v>
      </c>
      <c r="I276" s="26">
        <f t="shared" si="1292"/>
        <v>14.630000000000003</v>
      </c>
      <c r="J276" s="4">
        <f t="shared" si="1308"/>
        <v>263.34000000000003</v>
      </c>
      <c r="K276" s="4">
        <f t="shared" si="1309"/>
        <v>277.97000000000003</v>
      </c>
      <c r="L276" s="4">
        <f t="shared" si="1310"/>
        <v>292.60000000000002</v>
      </c>
      <c r="M276" s="4">
        <f t="shared" si="1311"/>
        <v>307.23000000000008</v>
      </c>
      <c r="N276" s="6">
        <f t="shared" si="1312"/>
        <v>482.79000000000008</v>
      </c>
      <c r="O276" s="13">
        <v>1.4999999999999999E-2</v>
      </c>
      <c r="P276" s="4">
        <v>1720.44</v>
      </c>
      <c r="Q276" s="4">
        <f t="shared" si="1294"/>
        <v>1961.3016</v>
      </c>
      <c r="R276" s="4">
        <f t="shared" si="1313"/>
        <v>464.5188</v>
      </c>
      <c r="S276" s="4">
        <f t="shared" si="1314"/>
        <v>490.3254</v>
      </c>
      <c r="T276" s="4">
        <f t="shared" si="1315"/>
        <v>516.13199999999995</v>
      </c>
      <c r="U276" s="4">
        <f t="shared" si="1316"/>
        <v>541.93859999999995</v>
      </c>
      <c r="V276" s="7">
        <f t="shared" si="1317"/>
        <v>851.61779999999999</v>
      </c>
      <c r="W276" s="156">
        <v>8.1999999999999993</v>
      </c>
      <c r="X276" s="4">
        <v>4.91</v>
      </c>
      <c r="Y276" s="4">
        <f t="shared" si="1318"/>
        <v>40.262</v>
      </c>
      <c r="Z276" s="156">
        <v>15</v>
      </c>
      <c r="AA276" s="4">
        <v>4.91</v>
      </c>
      <c r="AB276" s="157">
        <f t="shared" si="1319"/>
        <v>73.650000000000006</v>
      </c>
      <c r="AC276" s="14">
        <v>9.1</v>
      </c>
      <c r="AD276" s="4">
        <v>44.08</v>
      </c>
      <c r="AE276" s="4" t="e">
        <f>#REF!*AC276</f>
        <v>#REF!</v>
      </c>
      <c r="AF276" s="6">
        <f t="shared" si="1320"/>
        <v>50.691999999999993</v>
      </c>
      <c r="AG276" s="7">
        <f t="shared" si="1321"/>
        <v>401.12799999999999</v>
      </c>
      <c r="AH276" s="5">
        <v>9.1</v>
      </c>
      <c r="AI276" s="4">
        <v>10.23</v>
      </c>
      <c r="AJ276" s="4">
        <v>23.17</v>
      </c>
      <c r="AK276" s="4">
        <f t="shared" si="1322"/>
        <v>93.093000000000004</v>
      </c>
      <c r="AL276" s="4">
        <v>0</v>
      </c>
      <c r="AM276" s="4"/>
      <c r="AN276" s="6">
        <f t="shared" si="1323"/>
        <v>210.84700000000001</v>
      </c>
      <c r="AO276" s="13">
        <v>0.25</v>
      </c>
      <c r="AP276" s="4">
        <v>161.44</v>
      </c>
      <c r="AQ276" s="4">
        <v>245.4</v>
      </c>
      <c r="AR276" s="6">
        <f t="shared" si="1324"/>
        <v>269.94000000000005</v>
      </c>
      <c r="AS276" s="7">
        <f t="shared" si="1325"/>
        <v>61.35</v>
      </c>
      <c r="AT276" s="156">
        <v>15</v>
      </c>
      <c r="AU276" s="4">
        <v>1.62</v>
      </c>
      <c r="AV276" s="4">
        <v>4.71</v>
      </c>
      <c r="AW276" s="4">
        <f t="shared" si="1326"/>
        <v>24.3</v>
      </c>
      <c r="AX276" s="6">
        <f t="shared" si="1327"/>
        <v>70.650000000000006</v>
      </c>
      <c r="AY276" s="165">
        <v>65</v>
      </c>
      <c r="AZ276" s="4">
        <v>1.1200000000000001</v>
      </c>
      <c r="BA276" s="4">
        <v>74.599999999999994</v>
      </c>
      <c r="BB276" s="4">
        <v>84.8</v>
      </c>
      <c r="BC276" s="4">
        <v>96.8</v>
      </c>
      <c r="BD276" s="4">
        <v>156.1</v>
      </c>
      <c r="BE276" s="4">
        <f t="shared" si="1328"/>
        <v>2.4034999999999997</v>
      </c>
      <c r="BF276" s="4">
        <f t="shared" si="1329"/>
        <v>72.800000000000011</v>
      </c>
      <c r="BG276" s="6">
        <f t="shared" si="1330"/>
        <v>2.64385</v>
      </c>
      <c r="BH276" s="7">
        <f t="shared" si="1331"/>
        <v>156.22749999999999</v>
      </c>
      <c r="BI276" s="27"/>
      <c r="BJ276" s="28"/>
      <c r="BK276" s="29"/>
      <c r="BL276" s="30"/>
      <c r="BM276" s="31"/>
      <c r="BN276" s="28"/>
      <c r="BO276" s="29"/>
      <c r="BP276" s="30"/>
      <c r="BQ276" s="31"/>
      <c r="BR276" s="28"/>
      <c r="BS276" s="29"/>
      <c r="BT276" s="30"/>
      <c r="BU276" s="31"/>
      <c r="BV276" s="28"/>
      <c r="BW276" s="29"/>
      <c r="BX276" s="30"/>
      <c r="BY276" s="31"/>
      <c r="BZ276" s="28"/>
      <c r="CA276" s="29"/>
      <c r="CB276" s="30"/>
      <c r="CD276" s="33">
        <f t="shared" si="1332"/>
        <v>306.75</v>
      </c>
      <c r="CE276" s="17">
        <f t="shared" si="1333"/>
        <v>245.4</v>
      </c>
      <c r="CF276" s="17">
        <f t="shared" si="1334"/>
        <v>184.05</v>
      </c>
      <c r="CG276" s="17">
        <f t="shared" si="1335"/>
        <v>122.7</v>
      </c>
      <c r="CH276" s="17">
        <f t="shared" si="1336"/>
        <v>61.35</v>
      </c>
      <c r="CJ276" s="17">
        <f t="shared" si="1337"/>
        <v>3.4083333333333332</v>
      </c>
      <c r="CK276" s="17">
        <f t="shared" si="1338"/>
        <v>3.2289473684210526</v>
      </c>
      <c r="CL276" s="17">
        <f t="shared" si="1339"/>
        <v>3.0674999999999999</v>
      </c>
      <c r="CM276" s="17">
        <f t="shared" si="1340"/>
        <v>2.9214285714285717</v>
      </c>
      <c r="CN276" s="17">
        <f t="shared" si="1341"/>
        <v>1.8590909090909091</v>
      </c>
      <c r="CO276" s="17" t="e">
        <f>#REF!+AG276+AX276+AN276+BH276+#REF!+DP276</f>
        <v>#REF!</v>
      </c>
      <c r="CP276" s="17" t="e">
        <f>CO276*1.259</f>
        <v>#REF!</v>
      </c>
      <c r="CQ276" s="17">
        <f t="shared" si="1295"/>
        <v>973.85249999999996</v>
      </c>
      <c r="CR276" s="17">
        <f t="shared" si="1296"/>
        <v>996.92609999999991</v>
      </c>
      <c r="CS276" s="17">
        <f t="shared" si="1297"/>
        <v>1021.4417999999999</v>
      </c>
      <c r="CT276" s="17">
        <f t="shared" si="1298"/>
        <v>1050.2837999999999</v>
      </c>
      <c r="CU276" s="17">
        <f t="shared" si="1299"/>
        <v>1192.8113499999999</v>
      </c>
      <c r="CV276" s="17">
        <f t="shared" si="1342"/>
        <v>1376.5042979</v>
      </c>
      <c r="CW276" s="17">
        <f t="shared" si="1300"/>
        <v>40.262</v>
      </c>
      <c r="CX276" s="17">
        <f t="shared" si="1343"/>
        <v>25.8066</v>
      </c>
      <c r="CY276" s="33"/>
      <c r="CZ276" s="33"/>
      <c r="DA276" s="17"/>
      <c r="DB276" s="17"/>
      <c r="DC276" s="17"/>
      <c r="DD276" s="15">
        <f t="shared" si="1344"/>
        <v>122.50869180555556</v>
      </c>
      <c r="DE276" s="15">
        <f t="shared" si="1345"/>
        <v>118.49777644736841</v>
      </c>
      <c r="DF276" s="15">
        <f t="shared" si="1346"/>
        <v>114.887952625</v>
      </c>
      <c r="DG276" s="15">
        <f t="shared" si="1347"/>
        <v>111.62192154761904</v>
      </c>
      <c r="DH276" s="15">
        <f t="shared" si="1348"/>
        <v>87.868968257575744</v>
      </c>
      <c r="DI276" s="15"/>
      <c r="DJ276" s="15"/>
      <c r="DK276" s="15"/>
      <c r="DL276" s="15"/>
      <c r="DM276" s="15"/>
      <c r="DO276" s="17"/>
      <c r="DP276" s="17">
        <v>6.2</v>
      </c>
      <c r="DQ276" s="32">
        <v>115.4</v>
      </c>
      <c r="DR276" s="32">
        <f t="shared" si="1349"/>
        <v>759.55388919444442</v>
      </c>
      <c r="DS276" s="32">
        <f t="shared" si="1350"/>
        <v>734.68621397368418</v>
      </c>
      <c r="DT276" s="32">
        <f t="shared" si="1351"/>
        <v>712.30530627500002</v>
      </c>
      <c r="DU276" s="32">
        <f t="shared" si="1352"/>
        <v>692.05591359523805</v>
      </c>
      <c r="DV276" s="32">
        <f t="shared" si="1353"/>
        <v>544.7876031969696</v>
      </c>
      <c r="DW276" s="32">
        <v>118</v>
      </c>
      <c r="DX276" s="32">
        <f t="shared" si="1354"/>
        <v>14456.025633055555</v>
      </c>
      <c r="DY276" s="32">
        <f t="shared" si="1355"/>
        <v>13982.737620789472</v>
      </c>
      <c r="DZ276" s="32">
        <f t="shared" si="1356"/>
        <v>13556.778409749999</v>
      </c>
      <c r="EA276" s="32">
        <f t="shared" si="1357"/>
        <v>13171.386742619046</v>
      </c>
      <c r="EB276" s="32">
        <f t="shared" si="1358"/>
        <v>10368.538254393938</v>
      </c>
      <c r="ED276" s="15">
        <f t="shared" si="1359"/>
        <v>2205.1564524999999</v>
      </c>
      <c r="EE276" s="15">
        <f t="shared" si="1360"/>
        <v>2251.4577525</v>
      </c>
      <c r="EF276" s="15">
        <f t="shared" si="1361"/>
        <v>2297.7590525000001</v>
      </c>
      <c r="EG276" s="15">
        <f t="shared" si="1362"/>
        <v>2344.0603524999997</v>
      </c>
      <c r="EH276" s="15">
        <f t="shared" si="1363"/>
        <v>2899.6759524999998</v>
      </c>
      <c r="EI276" s="34"/>
      <c r="EJ276" s="35">
        <f t="shared" si="1364"/>
        <v>10615.571804166666</v>
      </c>
      <c r="EK276" s="35">
        <f t="shared" si="1365"/>
        <v>8102.1478880952372</v>
      </c>
      <c r="EL276" s="35"/>
      <c r="EM276" s="35"/>
      <c r="EN276" s="15">
        <f t="shared" si="1301"/>
        <v>94.364916666666659</v>
      </c>
      <c r="EO276" s="15">
        <f t="shared" si="1366"/>
        <v>103.0415447368421</v>
      </c>
      <c r="EP276" s="15">
        <f t="shared" si="1367"/>
        <v>99.902567500000004</v>
      </c>
      <c r="EQ276" s="15">
        <f t="shared" si="1368"/>
        <v>89.962472916666655</v>
      </c>
      <c r="ER276" s="15">
        <f t="shared" si="1302"/>
        <v>68.662270238095232</v>
      </c>
      <c r="ES276" s="15"/>
      <c r="ET276" s="15">
        <f t="shared" si="1369"/>
        <v>1698.5684999999999</v>
      </c>
      <c r="EU276" s="15">
        <f t="shared" si="1370"/>
        <v>1957.7893499999998</v>
      </c>
      <c r="EV276" s="15">
        <f t="shared" si="1371"/>
        <v>1998.0513500000002</v>
      </c>
      <c r="EW276" s="15">
        <f t="shared" si="1372"/>
        <v>2159.0993499999995</v>
      </c>
      <c r="EX276" s="15">
        <f t="shared" si="1373"/>
        <v>2883.8153499999999</v>
      </c>
      <c r="EY276" s="17">
        <f t="shared" si="1303"/>
        <v>1698.5684999999999</v>
      </c>
      <c r="EZ276" s="17">
        <f t="shared" si="1304"/>
        <v>1761.9041</v>
      </c>
      <c r="FA276" s="17">
        <f t="shared" si="1305"/>
        <v>1826.6817999999998</v>
      </c>
      <c r="FB276" s="17">
        <f t="shared" si="1306"/>
        <v>2016.5717999999999</v>
      </c>
      <c r="FC276" s="17">
        <f t="shared" si="1307"/>
        <v>2883.8153499999999</v>
      </c>
      <c r="FE276" s="17"/>
      <c r="FF276" s="17"/>
      <c r="FG276" s="17"/>
      <c r="FH276" s="17"/>
      <c r="FI276" s="17"/>
    </row>
    <row r="277" spans="1:170" ht="13.5" thickBot="1">
      <c r="A277" s="22">
        <v>11</v>
      </c>
      <c r="B277" s="18" t="s">
        <v>269</v>
      </c>
      <c r="C277" s="23">
        <v>18</v>
      </c>
      <c r="D277" s="24">
        <v>19</v>
      </c>
      <c r="E277" s="24">
        <v>20</v>
      </c>
      <c r="F277" s="24">
        <v>21</v>
      </c>
      <c r="G277" s="25">
        <v>33</v>
      </c>
      <c r="H277" s="26"/>
      <c r="I277" s="26">
        <f t="shared" si="1292"/>
        <v>0</v>
      </c>
      <c r="J277" s="4">
        <f t="shared" si="1308"/>
        <v>0</v>
      </c>
      <c r="K277" s="4">
        <f t="shared" si="1309"/>
        <v>0</v>
      </c>
      <c r="L277" s="4">
        <f t="shared" si="1310"/>
        <v>0</v>
      </c>
      <c r="M277" s="4">
        <f t="shared" si="1311"/>
        <v>0</v>
      </c>
      <c r="N277" s="6">
        <f t="shared" si="1312"/>
        <v>0</v>
      </c>
      <c r="O277" s="14">
        <v>0</v>
      </c>
      <c r="P277" s="4">
        <f>O277*1</f>
        <v>0</v>
      </c>
      <c r="Q277" s="4">
        <f t="shared" si="1294"/>
        <v>0</v>
      </c>
      <c r="R277" s="4">
        <f t="shared" si="1313"/>
        <v>0</v>
      </c>
      <c r="S277" s="4">
        <f t="shared" si="1314"/>
        <v>0</v>
      </c>
      <c r="T277" s="4">
        <f t="shared" si="1315"/>
        <v>0</v>
      </c>
      <c r="U277" s="4">
        <f t="shared" si="1316"/>
        <v>0</v>
      </c>
      <c r="V277" s="7">
        <f t="shared" si="1317"/>
        <v>0</v>
      </c>
      <c r="W277" s="156">
        <v>8.1999999999999993</v>
      </c>
      <c r="X277" s="4">
        <v>4.91</v>
      </c>
      <c r="Y277" s="4">
        <f t="shared" si="1318"/>
        <v>40.262</v>
      </c>
      <c r="Z277" s="156">
        <v>15</v>
      </c>
      <c r="AA277" s="4">
        <v>4.91</v>
      </c>
      <c r="AB277" s="157">
        <f t="shared" si="1319"/>
        <v>73.650000000000006</v>
      </c>
      <c r="AC277" s="14">
        <v>7.3</v>
      </c>
      <c r="AD277" s="4">
        <v>44.08</v>
      </c>
      <c r="AE277" s="4" t="e">
        <f>#REF!*AC277</f>
        <v>#REF!</v>
      </c>
      <c r="AF277" s="6">
        <f t="shared" si="1320"/>
        <v>50.691999999999993</v>
      </c>
      <c r="AG277" s="7">
        <f t="shared" si="1321"/>
        <v>321.78399999999999</v>
      </c>
      <c r="AH277" s="5"/>
      <c r="AI277" s="4"/>
      <c r="AJ277" s="4"/>
      <c r="AK277" s="4">
        <f t="shared" si="1322"/>
        <v>0</v>
      </c>
      <c r="AL277" s="4">
        <v>0</v>
      </c>
      <c r="AM277" s="4"/>
      <c r="AN277" s="6">
        <f t="shared" si="1323"/>
        <v>0</v>
      </c>
      <c r="AO277" s="13">
        <v>0.25</v>
      </c>
      <c r="AP277" s="4">
        <v>0</v>
      </c>
      <c r="AQ277" s="4">
        <v>245.4</v>
      </c>
      <c r="AR277" s="6">
        <f t="shared" si="1324"/>
        <v>269.94000000000005</v>
      </c>
      <c r="AS277" s="7">
        <f t="shared" si="1325"/>
        <v>61.35</v>
      </c>
      <c r="AT277" s="156">
        <v>15</v>
      </c>
      <c r="AU277" s="4">
        <v>1.62</v>
      </c>
      <c r="AV277" s="4">
        <v>4.71</v>
      </c>
      <c r="AW277" s="4">
        <f t="shared" si="1326"/>
        <v>24.3</v>
      </c>
      <c r="AX277" s="6">
        <f t="shared" si="1327"/>
        <v>70.650000000000006</v>
      </c>
      <c r="AY277" s="165">
        <v>65</v>
      </c>
      <c r="AZ277" s="4">
        <v>1.1200000000000001</v>
      </c>
      <c r="BA277" s="4">
        <v>74.599999999999994</v>
      </c>
      <c r="BB277" s="4">
        <v>91.8</v>
      </c>
      <c r="BC277" s="4">
        <v>118.5</v>
      </c>
      <c r="BD277" s="4">
        <v>191.2</v>
      </c>
      <c r="BE277" s="4">
        <f t="shared" si="1328"/>
        <v>2.4034999999999997</v>
      </c>
      <c r="BF277" s="4">
        <f t="shared" si="1329"/>
        <v>72.800000000000011</v>
      </c>
      <c r="BG277" s="6">
        <f t="shared" si="1330"/>
        <v>2.64385</v>
      </c>
      <c r="BH277" s="7">
        <f t="shared" si="1331"/>
        <v>156.22749999999999</v>
      </c>
      <c r="BI277" s="27"/>
      <c r="BJ277" s="28"/>
      <c r="BK277" s="29"/>
      <c r="BL277" s="30"/>
      <c r="BM277" s="31"/>
      <c r="BN277" s="28"/>
      <c r="BO277" s="29"/>
      <c r="BP277" s="30"/>
      <c r="BQ277" s="31"/>
      <c r="BR277" s="28"/>
      <c r="BS277" s="29"/>
      <c r="BT277" s="30"/>
      <c r="BU277" s="31"/>
      <c r="BV277" s="28"/>
      <c r="BW277" s="29"/>
      <c r="BX277" s="30"/>
      <c r="BY277" s="31"/>
      <c r="BZ277" s="28"/>
      <c r="CA277" s="29"/>
      <c r="CB277" s="30"/>
      <c r="CD277" s="33">
        <f t="shared" si="1332"/>
        <v>306.75</v>
      </c>
      <c r="CE277" s="17">
        <f t="shared" si="1333"/>
        <v>245.4</v>
      </c>
      <c r="CF277" s="17">
        <f t="shared" si="1334"/>
        <v>184.05</v>
      </c>
      <c r="CG277" s="17">
        <f t="shared" si="1335"/>
        <v>122.7</v>
      </c>
      <c r="CH277" s="17">
        <f t="shared" si="1336"/>
        <v>61.35</v>
      </c>
      <c r="CJ277" s="17">
        <f t="shared" si="1337"/>
        <v>3.4083333333333332</v>
      </c>
      <c r="CK277" s="17">
        <f t="shared" si="1338"/>
        <v>3.2289473684210526</v>
      </c>
      <c r="CL277" s="17">
        <f t="shared" si="1339"/>
        <v>3.0674999999999999</v>
      </c>
      <c r="CM277" s="17">
        <f t="shared" si="1340"/>
        <v>2.9214285714285717</v>
      </c>
      <c r="CN277" s="17">
        <f t="shared" si="1341"/>
        <v>1.8590909090909091</v>
      </c>
      <c r="CO277" s="17" t="e">
        <f>#REF!+AG277+AX277+AN277+BH277+#REF!+DP277</f>
        <v>#REF!</v>
      </c>
      <c r="CP277" s="17" t="e">
        <f>CO277*1.258</f>
        <v>#REF!</v>
      </c>
      <c r="CQ277" s="17">
        <f t="shared" si="1295"/>
        <v>683.66149999999993</v>
      </c>
      <c r="CR277" s="17">
        <f t="shared" si="1296"/>
        <v>706.73509999999987</v>
      </c>
      <c r="CS277" s="17">
        <f t="shared" si="1297"/>
        <v>748.07529999999997</v>
      </c>
      <c r="CT277" s="17">
        <f t="shared" si="1298"/>
        <v>812.24874999999997</v>
      </c>
      <c r="CU277" s="17">
        <f t="shared" si="1299"/>
        <v>986.9831999999999</v>
      </c>
      <c r="CV277" s="17">
        <f t="shared" si="1342"/>
        <v>1175.4969911999997</v>
      </c>
      <c r="CW277" s="17">
        <f t="shared" si="1300"/>
        <v>40.262</v>
      </c>
      <c r="CX277" s="17">
        <f t="shared" si="1343"/>
        <v>0</v>
      </c>
      <c r="CY277" s="33"/>
      <c r="CZ277" s="33"/>
      <c r="DA277" s="17"/>
      <c r="DB277" s="17"/>
      <c r="DC277" s="17"/>
      <c r="DD277" s="15">
        <f t="shared" si="1344"/>
        <v>109.35855999999998</v>
      </c>
      <c r="DE277" s="15">
        <f t="shared" si="1345"/>
        <v>106.03975684210525</v>
      </c>
      <c r="DF277" s="15">
        <f t="shared" si="1346"/>
        <v>103.05283399999999</v>
      </c>
      <c r="DG277" s="15">
        <f t="shared" si="1347"/>
        <v>100.35038</v>
      </c>
      <c r="DH277" s="15">
        <f t="shared" si="1348"/>
        <v>80.696169090909081</v>
      </c>
      <c r="DI277" s="15"/>
      <c r="DJ277" s="15"/>
      <c r="DK277" s="15"/>
      <c r="DL277" s="15"/>
      <c r="DM277" s="15"/>
      <c r="DO277" s="17"/>
      <c r="DP277" s="17">
        <v>18.100000000000001</v>
      </c>
      <c r="DQ277" s="32">
        <v>119.1</v>
      </c>
      <c r="DR277" s="32">
        <f t="shared" si="1349"/>
        <v>1979.3899359999998</v>
      </c>
      <c r="DS277" s="32">
        <f t="shared" si="1350"/>
        <v>1919.3195988421051</v>
      </c>
      <c r="DT277" s="32">
        <f t="shared" si="1351"/>
        <v>1865.2562954</v>
      </c>
      <c r="DU277" s="32">
        <f t="shared" si="1352"/>
        <v>1816.3418780000002</v>
      </c>
      <c r="DV277" s="32">
        <f t="shared" si="1353"/>
        <v>1460.6006605454545</v>
      </c>
      <c r="DW277" s="32">
        <v>469</v>
      </c>
      <c r="DX277" s="32">
        <f t="shared" si="1354"/>
        <v>51289.164639999995</v>
      </c>
      <c r="DY277" s="32">
        <f t="shared" si="1355"/>
        <v>49732.64595894736</v>
      </c>
      <c r="DZ277" s="32">
        <f t="shared" si="1356"/>
        <v>48331.779145999993</v>
      </c>
      <c r="EA277" s="32">
        <f t="shared" si="1357"/>
        <v>47064.328220000003</v>
      </c>
      <c r="EB277" s="32">
        <f t="shared" si="1358"/>
        <v>37846.50330363636</v>
      </c>
      <c r="ED277" s="15">
        <f t="shared" si="1359"/>
        <v>1968.4540799999997</v>
      </c>
      <c r="EE277" s="15">
        <f t="shared" si="1360"/>
        <v>2014.7553799999996</v>
      </c>
      <c r="EF277" s="15">
        <f t="shared" si="1361"/>
        <v>2061.0566799999997</v>
      </c>
      <c r="EG277" s="15">
        <f t="shared" si="1362"/>
        <v>2107.3579800000002</v>
      </c>
      <c r="EH277" s="15">
        <f t="shared" si="1363"/>
        <v>2662.9735799999999</v>
      </c>
      <c r="EI277" s="34"/>
      <c r="EJ277" s="35">
        <f t="shared" si="1364"/>
        <v>38170.174700000003</v>
      </c>
      <c r="EK277" s="35">
        <f t="shared" si="1365"/>
        <v>29904.190399999999</v>
      </c>
      <c r="EL277" s="35"/>
      <c r="EM277" s="35"/>
      <c r="EN277" s="15">
        <f t="shared" si="1301"/>
        <v>78.243194444444441</v>
      </c>
      <c r="EO277" s="15">
        <f t="shared" si="1366"/>
        <v>92.208484210526308</v>
      </c>
      <c r="EP277" s="15">
        <f t="shared" si="1367"/>
        <v>89.611159999999998</v>
      </c>
      <c r="EQ277" s="15">
        <f t="shared" si="1368"/>
        <v>81.386300000000006</v>
      </c>
      <c r="ER277" s="15">
        <f t="shared" si="1302"/>
        <v>63.761600000000001</v>
      </c>
      <c r="ES277" s="15"/>
      <c r="ET277" s="15">
        <f t="shared" si="1369"/>
        <v>1408.3775000000001</v>
      </c>
      <c r="EU277" s="15">
        <f t="shared" si="1370"/>
        <v>1751.9611999999997</v>
      </c>
      <c r="EV277" s="15">
        <f t="shared" si="1371"/>
        <v>1792.2231999999999</v>
      </c>
      <c r="EW277" s="15">
        <f t="shared" si="1372"/>
        <v>1953.2712000000001</v>
      </c>
      <c r="EX277" s="15">
        <f t="shared" si="1373"/>
        <v>2677.9872</v>
      </c>
      <c r="EY277" s="17">
        <f t="shared" si="1303"/>
        <v>1408.3775000000001</v>
      </c>
      <c r="EZ277" s="17">
        <f t="shared" si="1304"/>
        <v>1471.7130999999999</v>
      </c>
      <c r="FA277" s="17">
        <f t="shared" si="1305"/>
        <v>1553.3153</v>
      </c>
      <c r="FB277" s="17">
        <f t="shared" si="1306"/>
        <v>1778.53675</v>
      </c>
      <c r="FC277" s="17">
        <f t="shared" si="1307"/>
        <v>2677.9871999999996</v>
      </c>
      <c r="FE277" s="17"/>
      <c r="FF277" s="17"/>
      <c r="FG277" s="17"/>
      <c r="FH277" s="17"/>
      <c r="FI277" s="17"/>
    </row>
    <row r="278" spans="1:170" ht="13.5" thickBot="1">
      <c r="A278" s="22">
        <v>12</v>
      </c>
      <c r="B278" s="18" t="s">
        <v>270</v>
      </c>
      <c r="C278" s="23">
        <v>18</v>
      </c>
      <c r="D278" s="24">
        <v>19</v>
      </c>
      <c r="E278" s="24">
        <v>20</v>
      </c>
      <c r="F278" s="24">
        <v>21</v>
      </c>
      <c r="G278" s="25">
        <v>33</v>
      </c>
      <c r="H278" s="26"/>
      <c r="I278" s="26">
        <f t="shared" si="1292"/>
        <v>0</v>
      </c>
      <c r="J278" s="4">
        <f t="shared" si="1308"/>
        <v>0</v>
      </c>
      <c r="K278" s="4">
        <f t="shared" si="1309"/>
        <v>0</v>
      </c>
      <c r="L278" s="4">
        <f t="shared" si="1310"/>
        <v>0</v>
      </c>
      <c r="M278" s="4">
        <f t="shared" si="1311"/>
        <v>0</v>
      </c>
      <c r="N278" s="6">
        <f t="shared" si="1312"/>
        <v>0</v>
      </c>
      <c r="O278" s="14">
        <v>0</v>
      </c>
      <c r="P278" s="4">
        <f>O278*1</f>
        <v>0</v>
      </c>
      <c r="Q278" s="4">
        <f t="shared" si="1294"/>
        <v>0</v>
      </c>
      <c r="R278" s="4">
        <f t="shared" si="1313"/>
        <v>0</v>
      </c>
      <c r="S278" s="4">
        <f t="shared" si="1314"/>
        <v>0</v>
      </c>
      <c r="T278" s="4">
        <f t="shared" si="1315"/>
        <v>0</v>
      </c>
      <c r="U278" s="4">
        <f t="shared" si="1316"/>
        <v>0</v>
      </c>
      <c r="V278" s="7">
        <f t="shared" si="1317"/>
        <v>0</v>
      </c>
      <c r="W278" s="156">
        <v>8.1999999999999993</v>
      </c>
      <c r="X278" s="4">
        <v>4.91</v>
      </c>
      <c r="Y278" s="4">
        <f t="shared" si="1318"/>
        <v>40.262</v>
      </c>
      <c r="Z278" s="156">
        <v>15</v>
      </c>
      <c r="AA278" s="4">
        <v>4.91</v>
      </c>
      <c r="AB278" s="157">
        <f t="shared" si="1319"/>
        <v>73.650000000000006</v>
      </c>
      <c r="AC278" s="14">
        <v>7.3</v>
      </c>
      <c r="AD278" s="4">
        <v>44.08</v>
      </c>
      <c r="AE278" s="4" t="e">
        <f>#REF!*AC278</f>
        <v>#REF!</v>
      </c>
      <c r="AF278" s="6">
        <f t="shared" si="1320"/>
        <v>50.691999999999993</v>
      </c>
      <c r="AG278" s="7">
        <f t="shared" si="1321"/>
        <v>321.78399999999999</v>
      </c>
      <c r="AH278" s="5"/>
      <c r="AI278" s="4">
        <v>16.77</v>
      </c>
      <c r="AJ278" s="4"/>
      <c r="AK278" s="4">
        <f t="shared" si="1322"/>
        <v>0</v>
      </c>
      <c r="AL278" s="4">
        <v>0</v>
      </c>
      <c r="AM278" s="4"/>
      <c r="AN278" s="6">
        <f t="shared" si="1323"/>
        <v>0</v>
      </c>
      <c r="AO278" s="13">
        <v>0.25</v>
      </c>
      <c r="AP278" s="4">
        <v>0</v>
      </c>
      <c r="AQ278" s="4">
        <v>245.4</v>
      </c>
      <c r="AR278" s="6">
        <f t="shared" si="1324"/>
        <v>269.94000000000005</v>
      </c>
      <c r="AS278" s="7">
        <f t="shared" si="1325"/>
        <v>61.35</v>
      </c>
      <c r="AT278" s="156">
        <v>15</v>
      </c>
      <c r="AU278" s="4">
        <v>1.62</v>
      </c>
      <c r="AV278" s="4">
        <v>4.71</v>
      </c>
      <c r="AW278" s="4">
        <f t="shared" si="1326"/>
        <v>24.3</v>
      </c>
      <c r="AX278" s="6">
        <f t="shared" si="1327"/>
        <v>70.650000000000006</v>
      </c>
      <c r="AY278" s="165">
        <v>65</v>
      </c>
      <c r="AZ278" s="4">
        <v>1.1200000000000001</v>
      </c>
      <c r="BA278" s="4">
        <v>74.599999999999994</v>
      </c>
      <c r="BB278" s="4">
        <v>84.8</v>
      </c>
      <c r="BC278" s="4">
        <v>96.8</v>
      </c>
      <c r="BD278" s="4">
        <v>156.1</v>
      </c>
      <c r="BE278" s="4">
        <f t="shared" si="1328"/>
        <v>2.4034999999999997</v>
      </c>
      <c r="BF278" s="4">
        <f t="shared" si="1329"/>
        <v>72.800000000000011</v>
      </c>
      <c r="BG278" s="6">
        <f t="shared" si="1330"/>
        <v>2.64385</v>
      </c>
      <c r="BH278" s="7">
        <f t="shared" si="1331"/>
        <v>156.22749999999999</v>
      </c>
      <c r="BI278" s="27"/>
      <c r="BJ278" s="28"/>
      <c r="BK278" s="29"/>
      <c r="BL278" s="30"/>
      <c r="BM278" s="31"/>
      <c r="BN278" s="28"/>
      <c r="BO278" s="29"/>
      <c r="BP278" s="30"/>
      <c r="BQ278" s="31"/>
      <c r="BR278" s="28"/>
      <c r="BS278" s="29"/>
      <c r="BT278" s="30"/>
      <c r="BU278" s="31"/>
      <c r="BV278" s="28"/>
      <c r="BW278" s="29"/>
      <c r="BX278" s="30"/>
      <c r="BY278" s="31"/>
      <c r="BZ278" s="28"/>
      <c r="CA278" s="29"/>
      <c r="CB278" s="30"/>
      <c r="CD278" s="33">
        <f t="shared" si="1332"/>
        <v>306.75</v>
      </c>
      <c r="CE278" s="17">
        <f t="shared" si="1333"/>
        <v>245.4</v>
      </c>
      <c r="CF278" s="17">
        <f t="shared" si="1334"/>
        <v>184.05</v>
      </c>
      <c r="CG278" s="17">
        <f t="shared" si="1335"/>
        <v>122.7</v>
      </c>
      <c r="CH278" s="17">
        <f t="shared" si="1336"/>
        <v>61.35</v>
      </c>
      <c r="CJ278" s="17">
        <f t="shared" si="1337"/>
        <v>3.4083333333333332</v>
      </c>
      <c r="CK278" s="17">
        <f t="shared" si="1338"/>
        <v>3.2289473684210526</v>
      </c>
      <c r="CL278" s="17">
        <f t="shared" si="1339"/>
        <v>3.0674999999999999</v>
      </c>
      <c r="CM278" s="17">
        <f t="shared" si="1340"/>
        <v>2.9214285714285717</v>
      </c>
      <c r="CN278" s="17">
        <f t="shared" si="1341"/>
        <v>1.8590909090909091</v>
      </c>
      <c r="CO278" s="17" t="e">
        <f>#REF!+AG278+AX278+AN278+BH278+#REF!+DP278</f>
        <v>#REF!</v>
      </c>
      <c r="CP278" s="17" t="e">
        <f>CO278*1.259</f>
        <v>#REF!</v>
      </c>
      <c r="CQ278" s="17">
        <f t="shared" si="1295"/>
        <v>683.66149999999993</v>
      </c>
      <c r="CR278" s="17">
        <f t="shared" si="1296"/>
        <v>706.73509999999987</v>
      </c>
      <c r="CS278" s="17">
        <f t="shared" si="1297"/>
        <v>731.25079999999991</v>
      </c>
      <c r="CT278" s="17">
        <f t="shared" si="1298"/>
        <v>760.0927999999999</v>
      </c>
      <c r="CU278" s="17">
        <f t="shared" si="1299"/>
        <v>902.62034999999992</v>
      </c>
      <c r="CV278" s="17">
        <f t="shared" si="1342"/>
        <v>1075.9234572</v>
      </c>
      <c r="CW278" s="17">
        <f t="shared" si="1300"/>
        <v>40.262</v>
      </c>
      <c r="CX278" s="17">
        <f t="shared" si="1343"/>
        <v>0</v>
      </c>
      <c r="CY278" s="33"/>
      <c r="CZ278" s="33"/>
      <c r="DA278" s="17"/>
      <c r="DB278" s="17"/>
      <c r="DC278" s="17"/>
      <c r="DD278" s="15">
        <f t="shared" si="1344"/>
        <v>103.96871124999998</v>
      </c>
      <c r="DE278" s="15">
        <f t="shared" si="1345"/>
        <v>100.93358434210526</v>
      </c>
      <c r="DF278" s="15">
        <f t="shared" si="1346"/>
        <v>98.201970124999988</v>
      </c>
      <c r="DG278" s="15">
        <f t="shared" si="1347"/>
        <v>95.730509642857129</v>
      </c>
      <c r="DH278" s="15">
        <f t="shared" si="1348"/>
        <v>77.756251590909088</v>
      </c>
      <c r="DI278" s="15"/>
      <c r="DJ278" s="15"/>
      <c r="DK278" s="15"/>
      <c r="DL278" s="15"/>
      <c r="DM278" s="15"/>
      <c r="DO278" s="17"/>
      <c r="DP278" s="17">
        <v>5</v>
      </c>
      <c r="DQ278" s="32">
        <v>119.2</v>
      </c>
      <c r="DR278" s="32">
        <f t="shared" si="1349"/>
        <v>519.84355624999989</v>
      </c>
      <c r="DS278" s="32">
        <f t="shared" si="1350"/>
        <v>504.66792171052634</v>
      </c>
      <c r="DT278" s="32">
        <f t="shared" si="1351"/>
        <v>491.00985062499996</v>
      </c>
      <c r="DU278" s="32">
        <f t="shared" si="1352"/>
        <v>478.65254821428562</v>
      </c>
      <c r="DV278" s="32">
        <f t="shared" si="1353"/>
        <v>388.78125795454542</v>
      </c>
      <c r="DW278" s="32">
        <v>32</v>
      </c>
      <c r="DX278" s="32">
        <f t="shared" si="1354"/>
        <v>3326.9987599999995</v>
      </c>
      <c r="DY278" s="32">
        <f t="shared" si="1355"/>
        <v>3229.8746989473684</v>
      </c>
      <c r="DZ278" s="32">
        <f t="shared" si="1356"/>
        <v>3142.4630439999996</v>
      </c>
      <c r="EA278" s="32">
        <f t="shared" si="1357"/>
        <v>3063.3763085714281</v>
      </c>
      <c r="EB278" s="32">
        <f t="shared" si="1358"/>
        <v>2488.2000509090908</v>
      </c>
      <c r="ED278" s="15">
        <f t="shared" si="1359"/>
        <v>1871.4368024999997</v>
      </c>
      <c r="EE278" s="15">
        <f t="shared" si="1360"/>
        <v>1917.7381025</v>
      </c>
      <c r="EF278" s="15">
        <f t="shared" si="1361"/>
        <v>1964.0394024999998</v>
      </c>
      <c r="EG278" s="15">
        <f t="shared" si="1362"/>
        <v>2010.3407024999997</v>
      </c>
      <c r="EH278" s="15">
        <f t="shared" si="1363"/>
        <v>2565.9563024999998</v>
      </c>
      <c r="EI278" s="34"/>
      <c r="EJ278" s="35">
        <f t="shared" si="1364"/>
        <v>2491.8778000000002</v>
      </c>
      <c r="EK278" s="35">
        <f t="shared" si="1365"/>
        <v>1976.0947428571428</v>
      </c>
      <c r="EL278" s="35"/>
      <c r="EM278" s="35"/>
      <c r="EN278" s="15">
        <f t="shared" si="1301"/>
        <v>78.243194444444441</v>
      </c>
      <c r="EO278" s="15">
        <f t="shared" si="1366"/>
        <v>87.768334210526319</v>
      </c>
      <c r="EP278" s="15">
        <f t="shared" si="1367"/>
        <v>85.393017499999999</v>
      </c>
      <c r="EQ278" s="15">
        <f t="shared" si="1368"/>
        <v>77.871181250000006</v>
      </c>
      <c r="ER278" s="15">
        <f t="shared" si="1302"/>
        <v>61.752960714285713</v>
      </c>
      <c r="ES278" s="15"/>
      <c r="ET278" s="15">
        <f t="shared" si="1369"/>
        <v>1408.3775000000001</v>
      </c>
      <c r="EU278" s="15">
        <f t="shared" si="1370"/>
        <v>1667.59835</v>
      </c>
      <c r="EV278" s="15">
        <f t="shared" si="1371"/>
        <v>1707.8603499999999</v>
      </c>
      <c r="EW278" s="15">
        <f t="shared" si="1372"/>
        <v>1868.9083500000002</v>
      </c>
      <c r="EX278" s="15">
        <f t="shared" si="1373"/>
        <v>2593.62435</v>
      </c>
      <c r="EY278" s="17">
        <f t="shared" si="1303"/>
        <v>1408.3775000000001</v>
      </c>
      <c r="EZ278" s="17">
        <f t="shared" si="1304"/>
        <v>1471.7130999999999</v>
      </c>
      <c r="FA278" s="17">
        <f t="shared" si="1305"/>
        <v>1536.4908</v>
      </c>
      <c r="FB278" s="17">
        <f t="shared" si="1306"/>
        <v>1726.3807999999999</v>
      </c>
      <c r="FC278" s="17">
        <f t="shared" si="1307"/>
        <v>2593.62435</v>
      </c>
      <c r="FE278" s="17"/>
      <c r="FF278" s="17"/>
      <c r="FG278" s="17"/>
      <c r="FH278" s="17"/>
      <c r="FI278" s="17"/>
    </row>
    <row r="279" spans="1:170" ht="13.5" thickBot="1">
      <c r="A279" s="22">
        <v>13</v>
      </c>
      <c r="B279" s="18" t="s">
        <v>271</v>
      </c>
      <c r="C279" s="23">
        <v>18</v>
      </c>
      <c r="D279" s="24">
        <v>19</v>
      </c>
      <c r="E279" s="24">
        <v>20</v>
      </c>
      <c r="F279" s="24">
        <v>21</v>
      </c>
      <c r="G279" s="25">
        <v>33</v>
      </c>
      <c r="H279" s="26"/>
      <c r="I279" s="26">
        <f t="shared" si="1292"/>
        <v>0</v>
      </c>
      <c r="J279" s="4">
        <f t="shared" si="1308"/>
        <v>0</v>
      </c>
      <c r="K279" s="4">
        <f t="shared" si="1309"/>
        <v>0</v>
      </c>
      <c r="L279" s="4">
        <f t="shared" si="1310"/>
        <v>0</v>
      </c>
      <c r="M279" s="4">
        <f t="shared" si="1311"/>
        <v>0</v>
      </c>
      <c r="N279" s="6">
        <f t="shared" si="1312"/>
        <v>0</v>
      </c>
      <c r="O279" s="13">
        <v>1.4999999999999999E-2</v>
      </c>
      <c r="P279" s="4">
        <v>1720.44</v>
      </c>
      <c r="Q279" s="4">
        <f t="shared" si="1294"/>
        <v>1961.3016</v>
      </c>
      <c r="R279" s="4">
        <f t="shared" si="1313"/>
        <v>464.5188</v>
      </c>
      <c r="S279" s="4">
        <f t="shared" si="1314"/>
        <v>490.3254</v>
      </c>
      <c r="T279" s="4">
        <f t="shared" si="1315"/>
        <v>516.13199999999995</v>
      </c>
      <c r="U279" s="4">
        <f t="shared" si="1316"/>
        <v>541.93859999999995</v>
      </c>
      <c r="V279" s="7">
        <f t="shared" si="1317"/>
        <v>851.61779999999999</v>
      </c>
      <c r="W279" s="156">
        <v>8.1999999999999993</v>
      </c>
      <c r="X279" s="4">
        <v>4.91</v>
      </c>
      <c r="Y279" s="4">
        <f t="shared" si="1318"/>
        <v>40.262</v>
      </c>
      <c r="Z279" s="156">
        <v>15</v>
      </c>
      <c r="AA279" s="4">
        <v>4.91</v>
      </c>
      <c r="AB279" s="157">
        <f t="shared" si="1319"/>
        <v>73.650000000000006</v>
      </c>
      <c r="AC279" s="14">
        <v>7.3</v>
      </c>
      <c r="AD279" s="4">
        <v>44.08</v>
      </c>
      <c r="AE279" s="4" t="e">
        <f>#REF!*AC279</f>
        <v>#REF!</v>
      </c>
      <c r="AF279" s="6">
        <f t="shared" si="1320"/>
        <v>50.691999999999993</v>
      </c>
      <c r="AG279" s="7">
        <f t="shared" si="1321"/>
        <v>321.78399999999999</v>
      </c>
      <c r="AH279" s="5"/>
      <c r="AI279" s="4">
        <v>16.77</v>
      </c>
      <c r="AJ279" s="4"/>
      <c r="AK279" s="4">
        <f t="shared" si="1322"/>
        <v>0</v>
      </c>
      <c r="AL279" s="4">
        <v>0</v>
      </c>
      <c r="AM279" s="4"/>
      <c r="AN279" s="6">
        <f t="shared" si="1323"/>
        <v>0</v>
      </c>
      <c r="AO279" s="13">
        <v>0.125</v>
      </c>
      <c r="AP279" s="4">
        <v>0</v>
      </c>
      <c r="AQ279" s="4">
        <v>490.8</v>
      </c>
      <c r="AR279" s="6">
        <f t="shared" si="1324"/>
        <v>539.88000000000011</v>
      </c>
      <c r="AS279" s="7">
        <f t="shared" si="1325"/>
        <v>61.35</v>
      </c>
      <c r="AT279" s="156">
        <v>15</v>
      </c>
      <c r="AU279" s="4">
        <v>1.62</v>
      </c>
      <c r="AV279" s="4">
        <v>4.71</v>
      </c>
      <c r="AW279" s="4">
        <f t="shared" si="1326"/>
        <v>24.3</v>
      </c>
      <c r="AX279" s="6">
        <f t="shared" si="1327"/>
        <v>70.650000000000006</v>
      </c>
      <c r="AY279" s="165">
        <v>65</v>
      </c>
      <c r="AZ279" s="4">
        <v>1.1200000000000001</v>
      </c>
      <c r="BA279" s="4">
        <v>74.599999999999994</v>
      </c>
      <c r="BB279" s="4">
        <v>84.8</v>
      </c>
      <c r="BC279" s="4">
        <v>96.8</v>
      </c>
      <c r="BD279" s="4">
        <v>156.1</v>
      </c>
      <c r="BE279" s="4">
        <f t="shared" si="1328"/>
        <v>2.4034999999999997</v>
      </c>
      <c r="BF279" s="4">
        <f t="shared" si="1329"/>
        <v>72.800000000000011</v>
      </c>
      <c r="BG279" s="6">
        <f t="shared" si="1330"/>
        <v>2.64385</v>
      </c>
      <c r="BH279" s="7">
        <f t="shared" si="1331"/>
        <v>156.22749999999999</v>
      </c>
      <c r="BI279" s="27"/>
      <c r="BJ279" s="28"/>
      <c r="BK279" s="29"/>
      <c r="BL279" s="30"/>
      <c r="BM279" s="31"/>
      <c r="BN279" s="28"/>
      <c r="BO279" s="29"/>
      <c r="BP279" s="30"/>
      <c r="BQ279" s="31"/>
      <c r="BR279" s="28"/>
      <c r="BS279" s="29"/>
      <c r="BT279" s="30"/>
      <c r="BU279" s="31"/>
      <c r="BV279" s="28"/>
      <c r="BW279" s="29"/>
      <c r="BX279" s="30"/>
      <c r="BY279" s="31"/>
      <c r="BZ279" s="28"/>
      <c r="CA279" s="29"/>
      <c r="CB279" s="30"/>
      <c r="CD279" s="33">
        <f t="shared" si="1332"/>
        <v>306.75</v>
      </c>
      <c r="CE279" s="17">
        <f t="shared" si="1333"/>
        <v>245.4</v>
      </c>
      <c r="CF279" s="17">
        <f t="shared" si="1334"/>
        <v>184.05</v>
      </c>
      <c r="CG279" s="17">
        <f t="shared" si="1335"/>
        <v>122.7</v>
      </c>
      <c r="CH279" s="17">
        <f t="shared" si="1336"/>
        <v>61.35</v>
      </c>
      <c r="CJ279" s="17">
        <f t="shared" si="1337"/>
        <v>3.4083333333333332</v>
      </c>
      <c r="CK279" s="17">
        <f t="shared" si="1338"/>
        <v>3.2289473684210526</v>
      </c>
      <c r="CL279" s="17">
        <f t="shared" si="1339"/>
        <v>3.0674999999999999</v>
      </c>
      <c r="CM279" s="17">
        <f t="shared" si="1340"/>
        <v>2.9214285714285717</v>
      </c>
      <c r="CN279" s="17">
        <f t="shared" si="1341"/>
        <v>1.8590909090909091</v>
      </c>
      <c r="CO279" s="17" t="e">
        <f>#REF!+AG279+AX279+AN279+BH279+#REF!+DP279</f>
        <v>#REF!</v>
      </c>
      <c r="CP279" s="17" t="e">
        <f>CO279*1.261</f>
        <v>#REF!</v>
      </c>
      <c r="CQ279" s="17">
        <f t="shared" si="1295"/>
        <v>683.66149999999993</v>
      </c>
      <c r="CR279" s="17">
        <f t="shared" si="1296"/>
        <v>706.73509999999987</v>
      </c>
      <c r="CS279" s="17">
        <f t="shared" si="1297"/>
        <v>731.25079999999991</v>
      </c>
      <c r="CT279" s="17">
        <f t="shared" si="1298"/>
        <v>760.0927999999999</v>
      </c>
      <c r="CU279" s="17">
        <f t="shared" si="1299"/>
        <v>902.62034999999992</v>
      </c>
      <c r="CV279" s="17">
        <f t="shared" si="1342"/>
        <v>1064.1893926499999</v>
      </c>
      <c r="CW279" s="17">
        <f t="shared" si="1300"/>
        <v>40.262</v>
      </c>
      <c r="CX279" s="17">
        <f t="shared" si="1343"/>
        <v>25.8066</v>
      </c>
      <c r="CY279" s="33"/>
      <c r="CZ279" s="33"/>
      <c r="DA279" s="17"/>
      <c r="DB279" s="17"/>
      <c r="DC279" s="17"/>
      <c r="DD279" s="15">
        <f t="shared" si="1344"/>
        <v>103.96871124999998</v>
      </c>
      <c r="DE279" s="15">
        <f t="shared" si="1345"/>
        <v>100.93358434210526</v>
      </c>
      <c r="DF279" s="15">
        <f t="shared" si="1346"/>
        <v>98.201970124999988</v>
      </c>
      <c r="DG279" s="15">
        <f t="shared" si="1347"/>
        <v>95.730509642857129</v>
      </c>
      <c r="DH279" s="15">
        <f t="shared" si="1348"/>
        <v>77.756251590909088</v>
      </c>
      <c r="DI279" s="15"/>
      <c r="DJ279" s="15"/>
      <c r="DK279" s="15"/>
      <c r="DL279" s="15"/>
      <c r="DM279" s="15"/>
      <c r="DO279" s="17"/>
      <c r="DP279" s="17">
        <v>5</v>
      </c>
      <c r="DQ279" s="32">
        <v>117.9</v>
      </c>
      <c r="DR279" s="32">
        <f t="shared" si="1349"/>
        <v>519.84355624999989</v>
      </c>
      <c r="DS279" s="32">
        <f t="shared" si="1350"/>
        <v>504.66792171052634</v>
      </c>
      <c r="DT279" s="32">
        <f t="shared" si="1351"/>
        <v>491.00985062499996</v>
      </c>
      <c r="DU279" s="32">
        <f t="shared" si="1352"/>
        <v>478.65254821428562</v>
      </c>
      <c r="DV279" s="32">
        <f t="shared" si="1353"/>
        <v>388.78125795454542</v>
      </c>
      <c r="DW279" s="32">
        <v>38</v>
      </c>
      <c r="DX279" s="32">
        <f t="shared" si="1354"/>
        <v>3950.8110274999995</v>
      </c>
      <c r="DY279" s="32">
        <f t="shared" si="1355"/>
        <v>3835.4762049999999</v>
      </c>
      <c r="DZ279" s="32">
        <f t="shared" si="1356"/>
        <v>3731.6748647499994</v>
      </c>
      <c r="EA279" s="32">
        <f t="shared" si="1357"/>
        <v>3637.759366428571</v>
      </c>
      <c r="EB279" s="32">
        <f t="shared" si="1358"/>
        <v>2954.7375604545455</v>
      </c>
      <c r="ED279" s="15">
        <f t="shared" si="1359"/>
        <v>1871.4368024999997</v>
      </c>
      <c r="EE279" s="15">
        <f t="shared" si="1360"/>
        <v>1917.7381025</v>
      </c>
      <c r="EF279" s="15">
        <f t="shared" si="1361"/>
        <v>1964.0394024999998</v>
      </c>
      <c r="EG279" s="15">
        <f t="shared" si="1362"/>
        <v>2010.3407024999997</v>
      </c>
      <c r="EH279" s="15">
        <f t="shared" si="1363"/>
        <v>2565.9563024999998</v>
      </c>
      <c r="EI279" s="34"/>
      <c r="EJ279" s="35">
        <f t="shared" si="1364"/>
        <v>2959.1048875000001</v>
      </c>
      <c r="EK279" s="35">
        <f t="shared" si="1365"/>
        <v>2346.6125071428569</v>
      </c>
      <c r="EL279" s="35"/>
      <c r="EM279" s="35"/>
      <c r="EN279" s="15">
        <f t="shared" si="1301"/>
        <v>78.243194444444441</v>
      </c>
      <c r="EO279" s="15">
        <f t="shared" si="1366"/>
        <v>87.768334210526319</v>
      </c>
      <c r="EP279" s="15">
        <f t="shared" si="1367"/>
        <v>85.393017499999999</v>
      </c>
      <c r="EQ279" s="15">
        <f t="shared" si="1368"/>
        <v>77.871181250000006</v>
      </c>
      <c r="ER279" s="15">
        <f t="shared" si="1302"/>
        <v>61.752960714285713</v>
      </c>
      <c r="ES279" s="15"/>
      <c r="ET279" s="15">
        <f t="shared" si="1369"/>
        <v>1408.3775000000001</v>
      </c>
      <c r="EU279" s="15">
        <f t="shared" si="1370"/>
        <v>1667.59835</v>
      </c>
      <c r="EV279" s="15">
        <f t="shared" si="1371"/>
        <v>1707.8603499999999</v>
      </c>
      <c r="EW279" s="15">
        <f t="shared" si="1372"/>
        <v>1868.9083500000002</v>
      </c>
      <c r="EX279" s="15">
        <f t="shared" si="1373"/>
        <v>2593.62435</v>
      </c>
      <c r="EY279" s="17">
        <f t="shared" si="1303"/>
        <v>1408.3775000000001</v>
      </c>
      <c r="EZ279" s="17">
        <f t="shared" si="1304"/>
        <v>1471.7130999999999</v>
      </c>
      <c r="FA279" s="17">
        <f t="shared" si="1305"/>
        <v>1536.4908</v>
      </c>
      <c r="FB279" s="17">
        <f t="shared" si="1306"/>
        <v>1726.3807999999999</v>
      </c>
      <c r="FC279" s="17">
        <f t="shared" si="1307"/>
        <v>2593.62435</v>
      </c>
      <c r="FE279" s="17"/>
      <c r="FF279" s="17"/>
      <c r="FG279" s="17"/>
      <c r="FH279" s="17"/>
      <c r="FI279" s="17"/>
    </row>
    <row r="280" spans="1:170" ht="13.5" thickBot="1">
      <c r="A280" s="22">
        <v>14</v>
      </c>
      <c r="B280" s="18" t="s">
        <v>272</v>
      </c>
      <c r="C280" s="23">
        <v>18</v>
      </c>
      <c r="D280" s="24">
        <v>19</v>
      </c>
      <c r="E280" s="24">
        <v>20</v>
      </c>
      <c r="F280" s="24">
        <v>21</v>
      </c>
      <c r="G280" s="25">
        <v>33</v>
      </c>
      <c r="H280" s="26"/>
      <c r="I280" s="26">
        <f t="shared" si="1292"/>
        <v>0</v>
      </c>
      <c r="J280" s="4">
        <f t="shared" si="1308"/>
        <v>0</v>
      </c>
      <c r="K280" s="4">
        <f t="shared" si="1309"/>
        <v>0</v>
      </c>
      <c r="L280" s="4">
        <f t="shared" si="1310"/>
        <v>0</v>
      </c>
      <c r="M280" s="4">
        <f t="shared" si="1311"/>
        <v>0</v>
      </c>
      <c r="N280" s="6">
        <f t="shared" si="1312"/>
        <v>0</v>
      </c>
      <c r="O280" s="14">
        <v>0</v>
      </c>
      <c r="P280" s="4">
        <f>O280*1</f>
        <v>0</v>
      </c>
      <c r="Q280" s="4">
        <f t="shared" si="1294"/>
        <v>0</v>
      </c>
      <c r="R280" s="4">
        <f t="shared" si="1313"/>
        <v>0</v>
      </c>
      <c r="S280" s="4">
        <f t="shared" si="1314"/>
        <v>0</v>
      </c>
      <c r="T280" s="4">
        <f t="shared" si="1315"/>
        <v>0</v>
      </c>
      <c r="U280" s="4">
        <f t="shared" si="1316"/>
        <v>0</v>
      </c>
      <c r="V280" s="7">
        <f t="shared" si="1317"/>
        <v>0</v>
      </c>
      <c r="W280" s="156">
        <v>8.1999999999999993</v>
      </c>
      <c r="X280" s="4">
        <v>4.91</v>
      </c>
      <c r="Y280" s="4">
        <f t="shared" si="1318"/>
        <v>40.262</v>
      </c>
      <c r="Z280" s="156">
        <v>15</v>
      </c>
      <c r="AA280" s="4">
        <v>4.91</v>
      </c>
      <c r="AB280" s="157">
        <f t="shared" si="1319"/>
        <v>73.650000000000006</v>
      </c>
      <c r="AC280" s="14">
        <v>7.3</v>
      </c>
      <c r="AD280" s="4">
        <v>44.08</v>
      </c>
      <c r="AE280" s="4" t="e">
        <f>#REF!*AC280</f>
        <v>#REF!</v>
      </c>
      <c r="AF280" s="6">
        <f t="shared" si="1320"/>
        <v>50.691999999999993</v>
      </c>
      <c r="AG280" s="7">
        <f t="shared" si="1321"/>
        <v>321.78399999999999</v>
      </c>
      <c r="AH280" s="5"/>
      <c r="AI280" s="4">
        <v>0</v>
      </c>
      <c r="AJ280" s="4"/>
      <c r="AK280" s="4">
        <f t="shared" si="1322"/>
        <v>0</v>
      </c>
      <c r="AL280" s="4">
        <v>0</v>
      </c>
      <c r="AM280" s="4"/>
      <c r="AN280" s="6">
        <f t="shared" si="1323"/>
        <v>0</v>
      </c>
      <c r="AO280" s="13">
        <v>0.125</v>
      </c>
      <c r="AP280" s="4">
        <v>0</v>
      </c>
      <c r="AQ280" s="4">
        <v>490.8</v>
      </c>
      <c r="AR280" s="6">
        <f t="shared" si="1324"/>
        <v>539.88000000000011</v>
      </c>
      <c r="AS280" s="7">
        <f t="shared" si="1325"/>
        <v>61.35</v>
      </c>
      <c r="AT280" s="156">
        <v>15</v>
      </c>
      <c r="AU280" s="4">
        <v>1.62</v>
      </c>
      <c r="AV280" s="4">
        <v>4.71</v>
      </c>
      <c r="AW280" s="4">
        <f t="shared" si="1326"/>
        <v>24.3</v>
      </c>
      <c r="AX280" s="6">
        <f t="shared" si="1327"/>
        <v>70.650000000000006</v>
      </c>
      <c r="AY280" s="165">
        <v>65</v>
      </c>
      <c r="AZ280" s="4">
        <v>1.1200000000000001</v>
      </c>
      <c r="BA280" s="4">
        <v>74.599999999999994</v>
      </c>
      <c r="BB280" s="4">
        <v>84.8</v>
      </c>
      <c r="BC280" s="4">
        <v>96.8</v>
      </c>
      <c r="BD280" s="4">
        <v>156.1</v>
      </c>
      <c r="BE280" s="4">
        <f t="shared" si="1328"/>
        <v>2.4034999999999997</v>
      </c>
      <c r="BF280" s="4">
        <f t="shared" si="1329"/>
        <v>72.800000000000011</v>
      </c>
      <c r="BG280" s="6">
        <f t="shared" si="1330"/>
        <v>2.64385</v>
      </c>
      <c r="BH280" s="7">
        <f t="shared" si="1331"/>
        <v>156.22749999999999</v>
      </c>
      <c r="BI280" s="27"/>
      <c r="BJ280" s="28"/>
      <c r="BK280" s="29"/>
      <c r="BL280" s="30"/>
      <c r="BM280" s="31"/>
      <c r="BN280" s="28"/>
      <c r="BO280" s="29"/>
      <c r="BP280" s="30"/>
      <c r="BQ280" s="31"/>
      <c r="BR280" s="28"/>
      <c r="BS280" s="29"/>
      <c r="BT280" s="30"/>
      <c r="BU280" s="31"/>
      <c r="BV280" s="28"/>
      <c r="BW280" s="29"/>
      <c r="BX280" s="30"/>
      <c r="BY280" s="31"/>
      <c r="BZ280" s="28"/>
      <c r="CA280" s="29"/>
      <c r="CB280" s="30"/>
      <c r="CD280" s="33">
        <f t="shared" si="1332"/>
        <v>306.75</v>
      </c>
      <c r="CE280" s="17">
        <f t="shared" si="1333"/>
        <v>245.4</v>
      </c>
      <c r="CF280" s="17">
        <f t="shared" si="1334"/>
        <v>184.05</v>
      </c>
      <c r="CG280" s="17">
        <f t="shared" si="1335"/>
        <v>122.7</v>
      </c>
      <c r="CH280" s="17">
        <f t="shared" si="1336"/>
        <v>61.35</v>
      </c>
      <c r="CJ280" s="17">
        <f t="shared" si="1337"/>
        <v>3.4083333333333332</v>
      </c>
      <c r="CK280" s="17">
        <f t="shared" si="1338"/>
        <v>3.2289473684210526</v>
      </c>
      <c r="CL280" s="17">
        <f t="shared" si="1339"/>
        <v>3.0674999999999999</v>
      </c>
      <c r="CM280" s="17">
        <f t="shared" si="1340"/>
        <v>2.9214285714285717</v>
      </c>
      <c r="CN280" s="17">
        <f t="shared" si="1341"/>
        <v>1.8590909090909091</v>
      </c>
      <c r="CO280" s="17" t="e">
        <f>#REF!+AG280+AX280+AN280+BH280+#REF!+DP280</f>
        <v>#REF!</v>
      </c>
      <c r="CP280" s="17" t="e">
        <f>CO280*1.258</f>
        <v>#REF!</v>
      </c>
      <c r="CQ280" s="17">
        <f t="shared" si="1295"/>
        <v>683.66149999999993</v>
      </c>
      <c r="CR280" s="17">
        <f t="shared" si="1296"/>
        <v>706.73509999999987</v>
      </c>
      <c r="CS280" s="17">
        <f t="shared" si="1297"/>
        <v>731.25079999999991</v>
      </c>
      <c r="CT280" s="17">
        <f t="shared" si="1298"/>
        <v>760.0927999999999</v>
      </c>
      <c r="CU280" s="17">
        <f t="shared" si="1299"/>
        <v>902.62034999999992</v>
      </c>
      <c r="CV280" s="17">
        <f t="shared" si="1342"/>
        <v>1073.21559615</v>
      </c>
      <c r="CW280" s="17">
        <f t="shared" si="1300"/>
        <v>40.262</v>
      </c>
      <c r="CX280" s="17">
        <f t="shared" si="1343"/>
        <v>0</v>
      </c>
      <c r="CY280" s="33"/>
      <c r="CZ280" s="33"/>
      <c r="DA280" s="17"/>
      <c r="DB280" s="17"/>
      <c r="DC280" s="17"/>
      <c r="DD280" s="15">
        <f t="shared" si="1344"/>
        <v>103.96871124999998</v>
      </c>
      <c r="DE280" s="15">
        <f t="shared" si="1345"/>
        <v>100.93358434210526</v>
      </c>
      <c r="DF280" s="15">
        <f t="shared" si="1346"/>
        <v>98.201970124999988</v>
      </c>
      <c r="DG280" s="15">
        <f t="shared" si="1347"/>
        <v>95.730509642857129</v>
      </c>
      <c r="DH280" s="15">
        <f t="shared" si="1348"/>
        <v>77.756251590909088</v>
      </c>
      <c r="DI280" s="15"/>
      <c r="DJ280" s="15"/>
      <c r="DK280" s="15"/>
      <c r="DL280" s="15"/>
      <c r="DM280" s="15"/>
      <c r="DO280" s="17"/>
      <c r="DP280" s="17">
        <v>10.6</v>
      </c>
      <c r="DQ280" s="32">
        <v>118.9</v>
      </c>
      <c r="DR280" s="32">
        <f t="shared" si="1349"/>
        <v>1102.0683392499998</v>
      </c>
      <c r="DS280" s="32">
        <f t="shared" si="1350"/>
        <v>1069.8959940263157</v>
      </c>
      <c r="DT280" s="32">
        <f t="shared" si="1351"/>
        <v>1040.9408833249997</v>
      </c>
      <c r="DU280" s="32">
        <f t="shared" si="1352"/>
        <v>1014.7434022142855</v>
      </c>
      <c r="DV280" s="32">
        <f t="shared" si="1353"/>
        <v>824.21626686363629</v>
      </c>
      <c r="DW280" s="32">
        <v>196</v>
      </c>
      <c r="DX280" s="32">
        <f t="shared" si="1354"/>
        <v>20377.867404999997</v>
      </c>
      <c r="DY280" s="32">
        <f t="shared" si="1355"/>
        <v>19782.982531052632</v>
      </c>
      <c r="DZ280" s="32">
        <f t="shared" si="1356"/>
        <v>19247.586144499997</v>
      </c>
      <c r="EA280" s="32">
        <f t="shared" si="1357"/>
        <v>18763.179889999996</v>
      </c>
      <c r="EB280" s="32">
        <f t="shared" si="1358"/>
        <v>15240.225311818182</v>
      </c>
      <c r="ED280" s="15">
        <f t="shared" si="1359"/>
        <v>1871.4368024999997</v>
      </c>
      <c r="EE280" s="15">
        <f t="shared" si="1360"/>
        <v>1917.7381025</v>
      </c>
      <c r="EF280" s="15">
        <f t="shared" si="1361"/>
        <v>1964.0394024999998</v>
      </c>
      <c r="EG280" s="15">
        <f t="shared" si="1362"/>
        <v>2010.3407024999997</v>
      </c>
      <c r="EH280" s="15">
        <f t="shared" si="1363"/>
        <v>2565.9563024999998</v>
      </c>
      <c r="EI280" s="34"/>
      <c r="EJ280" s="35">
        <f t="shared" si="1364"/>
        <v>15262.751525000001</v>
      </c>
      <c r="EK280" s="35">
        <f t="shared" si="1365"/>
        <v>12103.5803</v>
      </c>
      <c r="EL280" s="35"/>
      <c r="EM280" s="35"/>
      <c r="EN280" s="15">
        <f t="shared" si="1301"/>
        <v>78.243194444444441</v>
      </c>
      <c r="EO280" s="15">
        <f t="shared" si="1366"/>
        <v>87.768334210526319</v>
      </c>
      <c r="EP280" s="15">
        <f t="shared" si="1367"/>
        <v>85.393017499999999</v>
      </c>
      <c r="EQ280" s="15">
        <f t="shared" si="1368"/>
        <v>77.871181250000006</v>
      </c>
      <c r="ER280" s="15">
        <f t="shared" si="1302"/>
        <v>61.752960714285713</v>
      </c>
      <c r="ES280" s="15"/>
      <c r="ET280" s="15">
        <f t="shared" si="1369"/>
        <v>1408.3775000000001</v>
      </c>
      <c r="EU280" s="15">
        <f t="shared" si="1370"/>
        <v>1667.59835</v>
      </c>
      <c r="EV280" s="15">
        <f t="shared" si="1371"/>
        <v>1707.8603499999999</v>
      </c>
      <c r="EW280" s="15">
        <f t="shared" si="1372"/>
        <v>1868.9083500000002</v>
      </c>
      <c r="EX280" s="15">
        <f t="shared" si="1373"/>
        <v>2593.62435</v>
      </c>
      <c r="EY280" s="17">
        <f t="shared" si="1303"/>
        <v>1408.3775000000001</v>
      </c>
      <c r="EZ280" s="17">
        <f t="shared" si="1304"/>
        <v>1471.7130999999999</v>
      </c>
      <c r="FA280" s="17">
        <f t="shared" si="1305"/>
        <v>1536.4908</v>
      </c>
      <c r="FB280" s="17">
        <f t="shared" si="1306"/>
        <v>1726.3807999999999</v>
      </c>
      <c r="FC280" s="17">
        <f t="shared" si="1307"/>
        <v>2593.62435</v>
      </c>
      <c r="FE280" s="17"/>
      <c r="FF280" s="17"/>
      <c r="FG280" s="17"/>
      <c r="FH280" s="17"/>
      <c r="FI280" s="17"/>
    </row>
    <row r="281" spans="1:170" ht="13.5" thickBot="1">
      <c r="A281" s="209">
        <v>15</v>
      </c>
      <c r="B281" s="21" t="s">
        <v>273</v>
      </c>
      <c r="C281" s="161">
        <v>18</v>
      </c>
      <c r="D281" s="162">
        <v>19</v>
      </c>
      <c r="E281" s="162">
        <v>20</v>
      </c>
      <c r="F281" s="162">
        <v>21</v>
      </c>
      <c r="G281" s="163">
        <v>33</v>
      </c>
      <c r="H281" s="26">
        <v>13.48</v>
      </c>
      <c r="I281" s="26">
        <f t="shared" si="1292"/>
        <v>14.828000000000001</v>
      </c>
      <c r="J281" s="8">
        <f t="shared" si="1308"/>
        <v>266.904</v>
      </c>
      <c r="K281" s="8">
        <f t="shared" si="1309"/>
        <v>281.73200000000003</v>
      </c>
      <c r="L281" s="8">
        <f t="shared" si="1310"/>
        <v>296.56</v>
      </c>
      <c r="M281" s="8">
        <f t="shared" si="1311"/>
        <v>311.38800000000003</v>
      </c>
      <c r="N281" s="164">
        <f t="shared" si="1312"/>
        <v>489.32400000000001</v>
      </c>
      <c r="O281" s="223">
        <v>1.4999999999999999E-2</v>
      </c>
      <c r="P281" s="4">
        <v>1720.44</v>
      </c>
      <c r="Q281" s="4">
        <f t="shared" si="1294"/>
        <v>1961.3016</v>
      </c>
      <c r="R281" s="8">
        <f t="shared" si="1313"/>
        <v>464.5188</v>
      </c>
      <c r="S281" s="8">
        <f t="shared" si="1314"/>
        <v>490.3254</v>
      </c>
      <c r="T281" s="8">
        <f t="shared" si="1315"/>
        <v>516.13199999999995</v>
      </c>
      <c r="U281" s="8">
        <f t="shared" si="1316"/>
        <v>541.93859999999995</v>
      </c>
      <c r="V281" s="166">
        <f t="shared" si="1317"/>
        <v>851.61779999999999</v>
      </c>
      <c r="W281" s="156">
        <v>8.1999999999999993</v>
      </c>
      <c r="X281" s="4">
        <v>4.91</v>
      </c>
      <c r="Y281" s="4">
        <f t="shared" si="1318"/>
        <v>40.262</v>
      </c>
      <c r="Z281" s="156">
        <v>15</v>
      </c>
      <c r="AA281" s="4">
        <v>4.91</v>
      </c>
      <c r="AB281" s="157">
        <f t="shared" si="1319"/>
        <v>73.650000000000006</v>
      </c>
      <c r="AC281" s="218">
        <v>9.1</v>
      </c>
      <c r="AD281" s="4">
        <v>44.08</v>
      </c>
      <c r="AE281" s="8" t="e">
        <f>#REF!*AC281</f>
        <v>#REF!</v>
      </c>
      <c r="AF281" s="6">
        <f t="shared" si="1320"/>
        <v>50.691999999999993</v>
      </c>
      <c r="AG281" s="7">
        <f t="shared" si="1321"/>
        <v>401.12799999999999</v>
      </c>
      <c r="AH281" s="219">
        <v>9.1</v>
      </c>
      <c r="AI281" s="8"/>
      <c r="AJ281" s="4">
        <v>23.17</v>
      </c>
      <c r="AK281" s="8">
        <f t="shared" si="1322"/>
        <v>0</v>
      </c>
      <c r="AL281" s="8">
        <v>0</v>
      </c>
      <c r="AM281" s="8"/>
      <c r="AN281" s="6">
        <f t="shared" si="1323"/>
        <v>210.84700000000001</v>
      </c>
      <c r="AO281" s="13">
        <v>0.25</v>
      </c>
      <c r="AP281" s="8">
        <v>161.44</v>
      </c>
      <c r="AQ281" s="4">
        <v>245.4</v>
      </c>
      <c r="AR281" s="6">
        <f t="shared" si="1324"/>
        <v>269.94000000000005</v>
      </c>
      <c r="AS281" s="7">
        <f t="shared" si="1325"/>
        <v>61.35</v>
      </c>
      <c r="AT281" s="156">
        <v>15</v>
      </c>
      <c r="AU281" s="8">
        <v>1.62</v>
      </c>
      <c r="AV281" s="4">
        <v>4.71</v>
      </c>
      <c r="AW281" s="8">
        <f t="shared" si="1326"/>
        <v>24.3</v>
      </c>
      <c r="AX281" s="6">
        <f t="shared" si="1327"/>
        <v>70.650000000000006</v>
      </c>
      <c r="AY281" s="165">
        <v>65</v>
      </c>
      <c r="AZ281" s="8">
        <v>1.1200000000000001</v>
      </c>
      <c r="BA281" s="10">
        <v>74.599999999999994</v>
      </c>
      <c r="BB281" s="10">
        <v>84.8</v>
      </c>
      <c r="BC281" s="10">
        <v>109.5</v>
      </c>
      <c r="BD281" s="10">
        <v>176.7</v>
      </c>
      <c r="BE281" s="4">
        <f t="shared" si="1328"/>
        <v>2.4034999999999997</v>
      </c>
      <c r="BF281" s="8">
        <f t="shared" si="1329"/>
        <v>72.800000000000011</v>
      </c>
      <c r="BG281" s="6">
        <f t="shared" si="1330"/>
        <v>2.64385</v>
      </c>
      <c r="BH281" s="7">
        <f t="shared" si="1331"/>
        <v>156.22749999999999</v>
      </c>
      <c r="BI281" s="170"/>
      <c r="BJ281" s="171"/>
      <c r="BK281" s="172"/>
      <c r="BL281" s="173"/>
      <c r="BM281" s="174"/>
      <c r="BN281" s="171"/>
      <c r="BO281" s="172"/>
      <c r="BP281" s="173"/>
      <c r="BQ281" s="174"/>
      <c r="BR281" s="171"/>
      <c r="BS281" s="172"/>
      <c r="BT281" s="173"/>
      <c r="BU281" s="174"/>
      <c r="BV281" s="171"/>
      <c r="BW281" s="172"/>
      <c r="BX281" s="173"/>
      <c r="BY281" s="174"/>
      <c r="BZ281" s="171"/>
      <c r="CA281" s="172"/>
      <c r="CB281" s="173"/>
      <c r="CD281" s="33">
        <f t="shared" si="1332"/>
        <v>306.75</v>
      </c>
      <c r="CE281" s="17">
        <f t="shared" si="1333"/>
        <v>245.4</v>
      </c>
      <c r="CF281" s="17">
        <f t="shared" si="1334"/>
        <v>184.05</v>
      </c>
      <c r="CG281" s="17">
        <f t="shared" si="1335"/>
        <v>122.7</v>
      </c>
      <c r="CH281" s="17">
        <f t="shared" si="1336"/>
        <v>61.35</v>
      </c>
      <c r="CJ281" s="17">
        <f t="shared" si="1337"/>
        <v>3.4083333333333332</v>
      </c>
      <c r="CK281" s="17">
        <f t="shared" si="1338"/>
        <v>3.2289473684210526</v>
      </c>
      <c r="CL281" s="17">
        <f t="shared" si="1339"/>
        <v>3.0674999999999999</v>
      </c>
      <c r="CM281" s="17">
        <f t="shared" si="1340"/>
        <v>2.9214285714285717</v>
      </c>
      <c r="CN281" s="17">
        <f t="shared" si="1341"/>
        <v>1.8590909090909091</v>
      </c>
      <c r="CO281" s="17" t="e">
        <f>#REF!+AG281+AX281+AN281+BH281+#REF!+DP281</f>
        <v>#REF!</v>
      </c>
      <c r="CP281" s="17" t="e">
        <f>CO281*1.259</f>
        <v>#REF!</v>
      </c>
      <c r="CQ281" s="17">
        <f t="shared" si="1295"/>
        <v>973.85249999999996</v>
      </c>
      <c r="CR281" s="17">
        <f t="shared" si="1296"/>
        <v>996.92609999999991</v>
      </c>
      <c r="CS281" s="17">
        <f t="shared" si="1297"/>
        <v>1021.4417999999999</v>
      </c>
      <c r="CT281" s="17">
        <f t="shared" si="1298"/>
        <v>1080.80825</v>
      </c>
      <c r="CU281" s="17">
        <f t="shared" si="1299"/>
        <v>1242.3234500000001</v>
      </c>
      <c r="CV281" s="17">
        <f t="shared" si="1342"/>
        <v>1427.42964405</v>
      </c>
      <c r="CW281" s="17">
        <f t="shared" si="1300"/>
        <v>40.262</v>
      </c>
      <c r="CX281" s="17">
        <f t="shared" si="1343"/>
        <v>25.8066</v>
      </c>
      <c r="CY281" s="33"/>
      <c r="CZ281" s="33"/>
      <c r="DA281" s="17"/>
      <c r="DB281" s="17"/>
      <c r="DC281" s="17"/>
      <c r="DD281" s="15">
        <f t="shared" si="1344"/>
        <v>125.67196486111111</v>
      </c>
      <c r="DE281" s="15">
        <f t="shared" si="1345"/>
        <v>121.49456144736841</v>
      </c>
      <c r="DF281" s="15">
        <f t="shared" si="1346"/>
        <v>117.734898375</v>
      </c>
      <c r="DG281" s="15">
        <f t="shared" si="1347"/>
        <v>114.33329845238096</v>
      </c>
      <c r="DH281" s="15">
        <f t="shared" si="1348"/>
        <v>89.594389924242435</v>
      </c>
      <c r="DI281" s="15"/>
      <c r="DJ281" s="15"/>
      <c r="DK281" s="15"/>
      <c r="DL281" s="15"/>
      <c r="DM281" s="15"/>
      <c r="DO281" s="17"/>
      <c r="DP281" s="17">
        <v>5</v>
      </c>
      <c r="DQ281" s="32">
        <v>114.9</v>
      </c>
      <c r="DR281" s="32">
        <f t="shared" si="1349"/>
        <v>628.35982430555555</v>
      </c>
      <c r="DS281" s="32">
        <f t="shared" si="1350"/>
        <v>607.47280723684207</v>
      </c>
      <c r="DT281" s="32">
        <f t="shared" si="1351"/>
        <v>588.67449187500006</v>
      </c>
      <c r="DU281" s="32">
        <f t="shared" si="1352"/>
        <v>571.66649226190475</v>
      </c>
      <c r="DV281" s="32">
        <f t="shared" si="1353"/>
        <v>447.97194962121216</v>
      </c>
      <c r="DW281" s="32">
        <v>161</v>
      </c>
      <c r="DX281" s="32">
        <f t="shared" si="1354"/>
        <v>20233.186342638888</v>
      </c>
      <c r="DY281" s="32">
        <f t="shared" si="1355"/>
        <v>19560.624393026315</v>
      </c>
      <c r="DZ281" s="32">
        <f t="shared" si="1356"/>
        <v>18955.318638375</v>
      </c>
      <c r="EA281" s="32">
        <f t="shared" si="1357"/>
        <v>18407.661050833336</v>
      </c>
      <c r="EB281" s="32">
        <f t="shared" si="1358"/>
        <v>14424.696777803032</v>
      </c>
      <c r="ED281" s="15">
        <f t="shared" si="1359"/>
        <v>2262.0953675000001</v>
      </c>
      <c r="EE281" s="15">
        <f t="shared" si="1360"/>
        <v>2308.3966674999997</v>
      </c>
      <c r="EF281" s="15">
        <f t="shared" si="1361"/>
        <v>2354.6979675000002</v>
      </c>
      <c r="EG281" s="15">
        <f t="shared" si="1362"/>
        <v>2400.9992675000003</v>
      </c>
      <c r="EH281" s="15">
        <f t="shared" si="1363"/>
        <v>2956.6148675000004</v>
      </c>
      <c r="EI281" s="34"/>
      <c r="EJ281" s="35">
        <f t="shared" si="1364"/>
        <v>14816.101810416665</v>
      </c>
      <c r="EK281" s="35">
        <f t="shared" si="1365"/>
        <v>11244.421891666667</v>
      </c>
      <c r="EL281" s="35"/>
      <c r="EM281" s="35"/>
      <c r="EN281" s="15">
        <f t="shared" si="1301"/>
        <v>94.364916666666659</v>
      </c>
      <c r="EO281" s="15">
        <f t="shared" si="1366"/>
        <v>105.6474447368421</v>
      </c>
      <c r="EP281" s="15">
        <f t="shared" si="1367"/>
        <v>102.37817250000001</v>
      </c>
      <c r="EQ281" s="15">
        <f t="shared" si="1368"/>
        <v>92.025477083333328</v>
      </c>
      <c r="ER281" s="15">
        <f t="shared" si="1302"/>
        <v>69.841129761904767</v>
      </c>
      <c r="ES281" s="15"/>
      <c r="ET281" s="15">
        <f t="shared" si="1369"/>
        <v>1698.5684999999999</v>
      </c>
      <c r="EU281" s="15">
        <f t="shared" si="1370"/>
        <v>2007.3014499999999</v>
      </c>
      <c r="EV281" s="15">
        <f t="shared" si="1371"/>
        <v>2047.5634500000001</v>
      </c>
      <c r="EW281" s="15">
        <f t="shared" si="1372"/>
        <v>2208.6114499999999</v>
      </c>
      <c r="EX281" s="15">
        <f t="shared" si="1373"/>
        <v>2933.3274500000002</v>
      </c>
      <c r="EY281" s="17">
        <f t="shared" si="1303"/>
        <v>1698.5684999999999</v>
      </c>
      <c r="EZ281" s="17">
        <f t="shared" si="1304"/>
        <v>1761.9041</v>
      </c>
      <c r="FA281" s="17">
        <f t="shared" si="1305"/>
        <v>1826.6817999999998</v>
      </c>
      <c r="FB281" s="17">
        <f t="shared" si="1306"/>
        <v>2047.0962500000001</v>
      </c>
      <c r="FC281" s="17">
        <f t="shared" si="1307"/>
        <v>2933.3274499999998</v>
      </c>
      <c r="FE281" s="17"/>
      <c r="FF281" s="17"/>
      <c r="FG281" s="17"/>
      <c r="FH281" s="17"/>
      <c r="FI281" s="17"/>
    </row>
    <row r="282" spans="1:170" ht="13.5" thickBot="1">
      <c r="A282" s="3">
        <v>22</v>
      </c>
      <c r="B282" s="207" t="s">
        <v>274</v>
      </c>
      <c r="C282" s="175"/>
      <c r="D282" s="176"/>
      <c r="E282" s="176"/>
      <c r="F282" s="176"/>
      <c r="G282" s="177"/>
      <c r="H282" s="26"/>
      <c r="I282" s="26">
        <f t="shared" si="1292"/>
        <v>0</v>
      </c>
      <c r="J282" s="9"/>
      <c r="K282" s="9"/>
      <c r="L282" s="9"/>
      <c r="M282" s="9"/>
      <c r="N282" s="148"/>
      <c r="O282" s="210"/>
      <c r="P282" s="4">
        <f>O282*1</f>
        <v>0</v>
      </c>
      <c r="Q282" s="4">
        <f t="shared" si="1294"/>
        <v>0</v>
      </c>
      <c r="R282" s="9"/>
      <c r="S282" s="9"/>
      <c r="T282" s="9"/>
      <c r="U282" s="9"/>
      <c r="V282" s="179"/>
      <c r="W282" s="156"/>
      <c r="X282" s="4"/>
      <c r="Y282" s="4"/>
      <c r="Z282" s="156"/>
      <c r="AA282" s="4"/>
      <c r="AB282" s="157"/>
      <c r="AC282" s="210"/>
      <c r="AD282" s="6"/>
      <c r="AE282" s="9"/>
      <c r="AF282" s="6"/>
      <c r="AG282" s="7"/>
      <c r="AH282" s="211"/>
      <c r="AI282" s="9"/>
      <c r="AJ282" s="9"/>
      <c r="AK282" s="9"/>
      <c r="AL282" s="9"/>
      <c r="AM282" s="9"/>
      <c r="AN282" s="6"/>
      <c r="AO282" s="210"/>
      <c r="AP282" s="9"/>
      <c r="AQ282" s="4"/>
      <c r="AR282" s="6"/>
      <c r="AS282" s="7"/>
      <c r="AT282" s="156"/>
      <c r="AU282" s="9"/>
      <c r="AV282" s="4"/>
      <c r="AW282" s="9"/>
      <c r="AX282" s="6"/>
      <c r="AY282" s="165"/>
      <c r="AZ282" s="9"/>
      <c r="BA282" s="9"/>
      <c r="BB282" s="9"/>
      <c r="BC282" s="9"/>
      <c r="BD282" s="9"/>
      <c r="BE282" s="4">
        <f t="shared" si="1328"/>
        <v>2.4034999999999997</v>
      </c>
      <c r="BF282" s="9"/>
      <c r="BG282" s="6"/>
      <c r="BH282" s="7"/>
      <c r="BI282" s="181"/>
      <c r="BJ282" s="182"/>
      <c r="BK282" s="183"/>
      <c r="BL282" s="184"/>
      <c r="BM282" s="185"/>
      <c r="BN282" s="182"/>
      <c r="BO282" s="183"/>
      <c r="BP282" s="184"/>
      <c r="BQ282" s="185"/>
      <c r="BR282" s="182"/>
      <c r="BS282" s="183"/>
      <c r="BT282" s="184"/>
      <c r="BU282" s="185"/>
      <c r="BV282" s="182"/>
      <c r="BW282" s="183"/>
      <c r="BX282" s="184"/>
      <c r="BY282" s="185"/>
      <c r="BZ282" s="182"/>
      <c r="CA282" s="183"/>
      <c r="CB282" s="184"/>
      <c r="CD282" s="33"/>
      <c r="CE282" s="17"/>
      <c r="CF282" s="17"/>
      <c r="CG282" s="17"/>
      <c r="CH282" s="17"/>
      <c r="CJ282" s="17"/>
      <c r="CK282" s="17"/>
      <c r="CL282" s="17"/>
      <c r="CM282" s="17"/>
      <c r="CN282" s="17"/>
      <c r="CO282" s="17"/>
      <c r="CP282" s="17"/>
      <c r="CQ282" s="17">
        <f t="shared" si="1295"/>
        <v>0</v>
      </c>
      <c r="CR282" s="17">
        <f t="shared" si="1296"/>
        <v>0</v>
      </c>
      <c r="CS282" s="17">
        <f t="shared" si="1297"/>
        <v>0</v>
      </c>
      <c r="CT282" s="17">
        <f t="shared" si="1298"/>
        <v>0</v>
      </c>
      <c r="CU282" s="17">
        <f t="shared" si="1299"/>
        <v>0</v>
      </c>
      <c r="CV282" s="17"/>
      <c r="CW282" s="17">
        <f t="shared" si="1300"/>
        <v>0</v>
      </c>
      <c r="CX282" s="17"/>
      <c r="CY282" s="33"/>
      <c r="CZ282" s="33"/>
      <c r="DA282" s="17"/>
      <c r="DB282" s="17"/>
      <c r="DC282" s="17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O282" s="17"/>
      <c r="DP282" s="17"/>
      <c r="ED282" s="15"/>
      <c r="EE282" s="15"/>
      <c r="EF282" s="15"/>
      <c r="EG282" s="15"/>
      <c r="EH282" s="15"/>
      <c r="EI282" s="34"/>
      <c r="EJ282" s="35"/>
      <c r="EK282" s="35"/>
      <c r="EL282" s="35"/>
      <c r="EM282" s="35"/>
      <c r="EN282" s="15">
        <f t="shared" si="1301"/>
        <v>0</v>
      </c>
      <c r="EO282" s="15">
        <f t="shared" si="1366"/>
        <v>0</v>
      </c>
      <c r="EP282" s="15">
        <f t="shared" si="1367"/>
        <v>0</v>
      </c>
      <c r="EQ282" s="15">
        <f t="shared" si="1368"/>
        <v>0</v>
      </c>
      <c r="ER282" s="15">
        <f t="shared" si="1302"/>
        <v>0</v>
      </c>
      <c r="ES282" s="15"/>
      <c r="ET282" s="15">
        <f t="shared" si="1369"/>
        <v>0</v>
      </c>
      <c r="EU282" s="15">
        <f t="shared" si="1370"/>
        <v>0</v>
      </c>
      <c r="EV282" s="15">
        <f t="shared" si="1371"/>
        <v>0</v>
      </c>
      <c r="EW282" s="15"/>
      <c r="EX282" s="15"/>
      <c r="EY282" s="17">
        <f t="shared" si="1303"/>
        <v>0</v>
      </c>
      <c r="EZ282" s="17">
        <f t="shared" si="1304"/>
        <v>0</v>
      </c>
      <c r="FA282" s="17">
        <f t="shared" si="1305"/>
        <v>0</v>
      </c>
      <c r="FB282" s="17">
        <f t="shared" si="1306"/>
        <v>0</v>
      </c>
      <c r="FC282" s="17">
        <f t="shared" si="1307"/>
        <v>0</v>
      </c>
      <c r="FE282" s="17"/>
      <c r="FF282" s="17"/>
      <c r="FG282" s="17"/>
      <c r="FH282" s="17"/>
      <c r="FI282" s="17"/>
    </row>
    <row r="283" spans="1:170" ht="13.5" thickBot="1">
      <c r="A283" s="22">
        <v>1</v>
      </c>
      <c r="B283" s="18" t="s">
        <v>275</v>
      </c>
      <c r="C283" s="23">
        <v>18</v>
      </c>
      <c r="D283" s="24">
        <v>19</v>
      </c>
      <c r="E283" s="24">
        <v>20</v>
      </c>
      <c r="F283" s="24">
        <v>21</v>
      </c>
      <c r="G283" s="25">
        <v>33</v>
      </c>
      <c r="H283" s="26"/>
      <c r="I283" s="26">
        <f t="shared" si="1292"/>
        <v>0</v>
      </c>
      <c r="J283" s="4">
        <f t="shared" ref="J283:J289" si="1374">I283*C283</f>
        <v>0</v>
      </c>
      <c r="K283" s="4">
        <f t="shared" ref="K283:K289" si="1375">I283*D283</f>
        <v>0</v>
      </c>
      <c r="L283" s="4">
        <f t="shared" ref="L283:L289" si="1376">I283*E283</f>
        <v>0</v>
      </c>
      <c r="M283" s="4">
        <f t="shared" ref="M283:M289" si="1377">I283*F283</f>
        <v>0</v>
      </c>
      <c r="N283" s="6">
        <f t="shared" ref="N283:N289" si="1378">I283*G283</f>
        <v>0</v>
      </c>
      <c r="O283" s="13">
        <v>1.8700000000000001E-2</v>
      </c>
      <c r="P283" s="4">
        <v>1720.44</v>
      </c>
      <c r="Q283" s="4">
        <f t="shared" si="1294"/>
        <v>1961.3016</v>
      </c>
      <c r="R283" s="4">
        <f t="shared" ref="R283:R289" si="1379">P283*O283*C283</f>
        <v>579.1001040000001</v>
      </c>
      <c r="S283" s="4">
        <f t="shared" ref="S283:S289" si="1380">P283*O283*D283</f>
        <v>611.27233200000012</v>
      </c>
      <c r="T283" s="4">
        <f t="shared" ref="T283:T289" si="1381">P283*O283*E283</f>
        <v>643.44456000000014</v>
      </c>
      <c r="U283" s="4">
        <f t="shared" ref="U283:U289" si="1382">P283*O283*F283</f>
        <v>675.61678800000004</v>
      </c>
      <c r="V283" s="7">
        <f t="shared" ref="V283:V289" si="1383">P283*O283*G283</f>
        <v>1061.683524</v>
      </c>
      <c r="W283" s="156">
        <v>8.1999999999999993</v>
      </c>
      <c r="X283" s="4">
        <v>4.91</v>
      </c>
      <c r="Y283" s="4">
        <f t="shared" ref="Y283:Y289" si="1384">W283*X283</f>
        <v>40.262</v>
      </c>
      <c r="Z283" s="156">
        <v>15</v>
      </c>
      <c r="AA283" s="4">
        <v>4.91</v>
      </c>
      <c r="AB283" s="157">
        <f t="shared" ref="AB283:AB289" si="1385">AA283*Z283</f>
        <v>73.650000000000006</v>
      </c>
      <c r="AC283" s="14">
        <v>7.3</v>
      </c>
      <c r="AD283" s="4">
        <v>32.85</v>
      </c>
      <c r="AE283" s="4" t="e">
        <f>#REF!*AC283</f>
        <v>#REF!</v>
      </c>
      <c r="AF283" s="6">
        <f t="shared" ref="AF283:AF289" si="1386">AD283*1.15</f>
        <v>37.777499999999996</v>
      </c>
      <c r="AG283" s="7">
        <f t="shared" ref="AG283:AG289" si="1387">AC283*AD283</f>
        <v>239.80500000000001</v>
      </c>
      <c r="AH283" s="5"/>
      <c r="AI283" s="4">
        <v>0</v>
      </c>
      <c r="AJ283" s="4"/>
      <c r="AK283" s="4">
        <f t="shared" ref="AK283:AK289" si="1388">AI283*AH283</f>
        <v>0</v>
      </c>
      <c r="AL283" s="4">
        <v>0</v>
      </c>
      <c r="AM283" s="4">
        <v>0</v>
      </c>
      <c r="AN283" s="6">
        <f t="shared" ref="AN283:AN289" si="1389">AH283*AJ283</f>
        <v>0</v>
      </c>
      <c r="AO283" s="14">
        <v>0</v>
      </c>
      <c r="AP283" s="4">
        <v>0</v>
      </c>
      <c r="AQ283" s="4">
        <f>AP283*1.193</f>
        <v>0</v>
      </c>
      <c r="AR283" s="6">
        <f t="shared" ref="AR283:AR289" si="1390">AQ283*1.1</f>
        <v>0</v>
      </c>
      <c r="AS283" s="7">
        <f t="shared" ref="AS283:AS289" si="1391">AO283*AQ283</f>
        <v>0</v>
      </c>
      <c r="AT283" s="156">
        <v>15</v>
      </c>
      <c r="AU283" s="4">
        <v>1.62</v>
      </c>
      <c r="AV283" s="4">
        <v>4.71</v>
      </c>
      <c r="AW283" s="4">
        <f t="shared" ref="AW283:AW289" si="1392">AU283*AT283</f>
        <v>24.3</v>
      </c>
      <c r="AX283" s="6">
        <f t="shared" ref="AX283:AX289" si="1393">AV283*AT283</f>
        <v>70.650000000000006</v>
      </c>
      <c r="AY283" s="165">
        <v>60.1</v>
      </c>
      <c r="AZ283" s="4">
        <v>1.1200000000000001</v>
      </c>
      <c r="BA283" s="4">
        <v>68.900000000000006</v>
      </c>
      <c r="BB283" s="4">
        <v>84.8</v>
      </c>
      <c r="BC283" s="4">
        <v>109.5</v>
      </c>
      <c r="BD283" s="4">
        <v>176.7</v>
      </c>
      <c r="BE283" s="4">
        <f t="shared" si="1328"/>
        <v>2.4034999999999997</v>
      </c>
      <c r="BF283" s="4">
        <f t="shared" ref="BF283:BF289" si="1394">AZ283*AY283</f>
        <v>67.312000000000012</v>
      </c>
      <c r="BG283" s="6">
        <f t="shared" ref="BG283:BG289" si="1395">BE283*1.1</f>
        <v>2.64385</v>
      </c>
      <c r="BH283" s="7">
        <f t="shared" ref="BH283:BH289" si="1396">BE283*AY283</f>
        <v>144.45034999999999</v>
      </c>
      <c r="BI283" s="27"/>
      <c r="BJ283" s="28"/>
      <c r="BK283" s="29"/>
      <c r="BL283" s="30"/>
      <c r="BM283" s="31"/>
      <c r="BN283" s="28"/>
      <c r="BO283" s="29"/>
      <c r="BP283" s="30"/>
      <c r="BQ283" s="31"/>
      <c r="BR283" s="28"/>
      <c r="BS283" s="29"/>
      <c r="BT283" s="30"/>
      <c r="BU283" s="31"/>
      <c r="BV283" s="28"/>
      <c r="BW283" s="29"/>
      <c r="BX283" s="30"/>
      <c r="BY283" s="31"/>
      <c r="BZ283" s="28"/>
      <c r="CA283" s="29"/>
      <c r="CB283" s="30"/>
      <c r="CD283" s="33">
        <f t="shared" ref="CD283:CD289" si="1397">(AS283*5)</f>
        <v>0</v>
      </c>
      <c r="CE283" s="17">
        <f t="shared" ref="CE283:CE289" si="1398">AS283*4</f>
        <v>0</v>
      </c>
      <c r="CF283" s="17">
        <f t="shared" ref="CF283:CF289" si="1399">AS283*3</f>
        <v>0</v>
      </c>
      <c r="CG283" s="17">
        <f t="shared" ref="CG283:CG289" si="1400">AS283*2</f>
        <v>0</v>
      </c>
      <c r="CH283" s="17">
        <f t="shared" ref="CH283:CH289" si="1401">AS283</f>
        <v>0</v>
      </c>
      <c r="CJ283" s="17">
        <f t="shared" ref="CJ283:CJ289" si="1402">CD283/5/18</f>
        <v>0</v>
      </c>
      <c r="CK283" s="17">
        <f t="shared" ref="CK283:CK289" si="1403">CE283/4/19</f>
        <v>0</v>
      </c>
      <c r="CL283" s="17">
        <f t="shared" ref="CL283:CL289" si="1404">CF283/3/20</f>
        <v>0</v>
      </c>
      <c r="CM283" s="17">
        <f t="shared" ref="CM283:CM289" si="1405">CG283/2/21</f>
        <v>0</v>
      </c>
      <c r="CN283" s="17">
        <f t="shared" ref="CN283:CN289" si="1406">CH283/1/33</f>
        <v>0</v>
      </c>
      <c r="CO283" s="17" t="e">
        <f>#REF!+AG283+AX283+AN283+BH283+#REF!+DP283</f>
        <v>#REF!</v>
      </c>
      <c r="CP283" s="17" t="e">
        <f>CO283*1.261</f>
        <v>#REF!</v>
      </c>
      <c r="CQ283" s="17">
        <f t="shared" si="1295"/>
        <v>528.55534999999998</v>
      </c>
      <c r="CR283" s="17">
        <f t="shared" si="1296"/>
        <v>549.70614999999998</v>
      </c>
      <c r="CS283" s="17">
        <f t="shared" si="1297"/>
        <v>587.92179999999996</v>
      </c>
      <c r="CT283" s="17">
        <f t="shared" si="1298"/>
        <v>647.28825000000006</v>
      </c>
      <c r="CU283" s="17">
        <f t="shared" si="1299"/>
        <v>808.80345</v>
      </c>
      <c r="CV283" s="17">
        <f t="shared" ref="CV283:CV289" si="1407">CU283*DQ283/100</f>
        <v>955.19687444999988</v>
      </c>
      <c r="CW283" s="17">
        <f t="shared" si="1300"/>
        <v>40.262</v>
      </c>
      <c r="CX283" s="17">
        <f t="shared" ref="CX283:CX289" si="1408">O283*P283</f>
        <v>32.172228000000004</v>
      </c>
      <c r="CY283" s="33"/>
      <c r="CZ283" s="33"/>
      <c r="DA283" s="17"/>
      <c r="DB283" s="17"/>
      <c r="DC283" s="17"/>
      <c r="DD283" s="15">
        <f t="shared" ref="DD283:DD289" si="1409">(CU283/18+CW283)*1.15</f>
        <v>97.974853749999994</v>
      </c>
      <c r="DE283" s="15">
        <f t="shared" ref="DE283:DE289" si="1410">(CU283/19+CW283)*1.15</f>
        <v>95.255193026315794</v>
      </c>
      <c r="DF283" s="15">
        <f t="shared" ref="DF283:DF289" si="1411">(CU283/20+CW283) *1.15</f>
        <v>92.807498374999994</v>
      </c>
      <c r="DG283" s="15">
        <f t="shared" ref="DG283:DG289" si="1412">(CU283/21+CW283)*1.15</f>
        <v>90.592917499999984</v>
      </c>
      <c r="DH283" s="15">
        <f t="shared" ref="DH283:DH289" si="1413">(CU283/33+CW283) *1.15</f>
        <v>74.486874772727262</v>
      </c>
      <c r="DI283" s="15"/>
      <c r="DJ283" s="15"/>
      <c r="DK283" s="15"/>
      <c r="DL283" s="15"/>
      <c r="DM283" s="15"/>
      <c r="DO283" s="17"/>
      <c r="DP283" s="17">
        <v>2</v>
      </c>
      <c r="DQ283" s="32">
        <v>118.1</v>
      </c>
      <c r="DR283" s="32">
        <f t="shared" ref="DR283:DR289" si="1414">DD283*DP283</f>
        <v>195.94970749999999</v>
      </c>
      <c r="DS283" s="32">
        <f t="shared" ref="DS283:DS289" si="1415">DE283*DP283</f>
        <v>190.51038605263159</v>
      </c>
      <c r="DT283" s="32">
        <f t="shared" ref="DT283:DT289" si="1416">DF283*DP283</f>
        <v>185.61499674999999</v>
      </c>
      <c r="DU283" s="32">
        <f t="shared" ref="DU283:DU289" si="1417">DG283*DP283</f>
        <v>181.18583499999997</v>
      </c>
      <c r="DV283" s="32">
        <f t="shared" ref="DV283:DV289" si="1418">DH283*DP283</f>
        <v>148.97374954545452</v>
      </c>
      <c r="DW283" s="32">
        <v>49</v>
      </c>
      <c r="DX283" s="32">
        <f t="shared" ref="DX283:DX289" si="1419">DD283*DW283</f>
        <v>4800.7678337500001</v>
      </c>
      <c r="DY283" s="32">
        <f t="shared" ref="DY283:DY289" si="1420">DE283*DW283</f>
        <v>4667.5044582894743</v>
      </c>
      <c r="DZ283" s="32">
        <f t="shared" ref="DZ283:DZ289" si="1421">DF283*DW283</f>
        <v>4547.5674203749995</v>
      </c>
      <c r="EA283" s="32">
        <f t="shared" ref="EA283:EA289" si="1422">DG283*DW283</f>
        <v>4439.0529574999991</v>
      </c>
      <c r="EB283" s="32">
        <f t="shared" ref="EB283:EB289" si="1423">DH283*DW283</f>
        <v>3649.8568638636357</v>
      </c>
      <c r="ED283" s="15">
        <f t="shared" ref="ED283:ED289" si="1424">DD283*18</f>
        <v>1763.5473674999998</v>
      </c>
      <c r="EE283" s="15">
        <f t="shared" ref="EE283:EE289" si="1425">DE283*19</f>
        <v>1809.8486675000001</v>
      </c>
      <c r="EF283" s="15">
        <f t="shared" ref="EF283:EF289" si="1426">DF283*20</f>
        <v>1856.1499675</v>
      </c>
      <c r="EG283" s="15">
        <f t="shared" ref="EG283:EG289" si="1427">DG283*21</f>
        <v>1902.4512674999996</v>
      </c>
      <c r="EH283" s="15">
        <f t="shared" ref="EH283:EH289" si="1428">DH283*33</f>
        <v>2458.0668674999997</v>
      </c>
      <c r="EI283" s="34"/>
      <c r="EJ283" s="35">
        <f t="shared" ref="EJ283:EJ289" si="1429">EQ283*DW283</f>
        <v>3624.1450437499998</v>
      </c>
      <c r="EK283" s="35">
        <f t="shared" ref="EK283:EK289" si="1430">ER283*DW283</f>
        <v>2916.4420249999998</v>
      </c>
      <c r="EL283" s="35"/>
      <c r="EM283" s="35"/>
      <c r="EN283" s="15">
        <f t="shared" si="1301"/>
        <v>69.62618611111111</v>
      </c>
      <c r="EO283" s="15">
        <f t="shared" si="1366"/>
        <v>82.830602631578955</v>
      </c>
      <c r="EP283" s="15">
        <f t="shared" si="1367"/>
        <v>80.702172500000003</v>
      </c>
      <c r="EQ283" s="15">
        <f t="shared" si="1368"/>
        <v>73.962143749999996</v>
      </c>
      <c r="ER283" s="15">
        <f t="shared" si="1302"/>
        <v>59.519224999999999</v>
      </c>
      <c r="ES283" s="15"/>
      <c r="ET283" s="15">
        <f t="shared" si="1369"/>
        <v>1253.27135</v>
      </c>
      <c r="EU283" s="15">
        <f t="shared" si="1370"/>
        <v>1573.7814500000002</v>
      </c>
      <c r="EV283" s="15">
        <f t="shared" si="1371"/>
        <v>1614.0434500000001</v>
      </c>
      <c r="EW283" s="15">
        <f t="shared" ref="EW283:EW289" si="1431">EQ283*24</f>
        <v>1775.0914499999999</v>
      </c>
      <c r="EX283" s="15">
        <f t="shared" ref="EX283:EX289" si="1432">ER283*42</f>
        <v>2499.8074499999998</v>
      </c>
      <c r="EY283" s="17">
        <f t="shared" si="1303"/>
        <v>1253.27135</v>
      </c>
      <c r="EZ283" s="17">
        <f t="shared" si="1304"/>
        <v>1314.68415</v>
      </c>
      <c r="FA283" s="17">
        <f t="shared" si="1305"/>
        <v>1393.1617999999999</v>
      </c>
      <c r="FB283" s="17">
        <f t="shared" si="1306"/>
        <v>1613.5762500000001</v>
      </c>
      <c r="FC283" s="17">
        <f t="shared" si="1307"/>
        <v>2499.8074499999998</v>
      </c>
      <c r="FE283" s="17"/>
      <c r="FF283" s="17"/>
      <c r="FG283" s="17"/>
      <c r="FH283" s="17"/>
      <c r="FI283" s="17"/>
    </row>
    <row r="284" spans="1:170" ht="13.5" thickBot="1">
      <c r="A284" s="22">
        <v>2</v>
      </c>
      <c r="B284" s="18" t="s">
        <v>276</v>
      </c>
      <c r="C284" s="23">
        <v>18</v>
      </c>
      <c r="D284" s="24">
        <v>19</v>
      </c>
      <c r="E284" s="24">
        <v>20</v>
      </c>
      <c r="F284" s="24">
        <v>21</v>
      </c>
      <c r="G284" s="25">
        <v>33</v>
      </c>
      <c r="H284" s="26"/>
      <c r="I284" s="26">
        <f t="shared" si="1292"/>
        <v>0</v>
      </c>
      <c r="J284" s="4">
        <f t="shared" si="1374"/>
        <v>0</v>
      </c>
      <c r="K284" s="4">
        <f t="shared" si="1375"/>
        <v>0</v>
      </c>
      <c r="L284" s="4">
        <f t="shared" si="1376"/>
        <v>0</v>
      </c>
      <c r="M284" s="4">
        <f t="shared" si="1377"/>
        <v>0</v>
      </c>
      <c r="N284" s="6">
        <f t="shared" si="1378"/>
        <v>0</v>
      </c>
      <c r="O284" s="14">
        <v>0</v>
      </c>
      <c r="P284" s="4">
        <f>O284*1</f>
        <v>0</v>
      </c>
      <c r="Q284" s="4">
        <f t="shared" si="1294"/>
        <v>0</v>
      </c>
      <c r="R284" s="4">
        <f t="shared" si="1379"/>
        <v>0</v>
      </c>
      <c r="S284" s="4">
        <f t="shared" si="1380"/>
        <v>0</v>
      </c>
      <c r="T284" s="4">
        <f t="shared" si="1381"/>
        <v>0</v>
      </c>
      <c r="U284" s="4">
        <f t="shared" si="1382"/>
        <v>0</v>
      </c>
      <c r="V284" s="7">
        <f t="shared" si="1383"/>
        <v>0</v>
      </c>
      <c r="W284" s="156">
        <v>8.1999999999999993</v>
      </c>
      <c r="X284" s="4">
        <v>4.91</v>
      </c>
      <c r="Y284" s="4">
        <f t="shared" si="1384"/>
        <v>40.262</v>
      </c>
      <c r="Z284" s="156">
        <v>15</v>
      </c>
      <c r="AA284" s="4">
        <v>4.91</v>
      </c>
      <c r="AB284" s="157">
        <f t="shared" si="1385"/>
        <v>73.650000000000006</v>
      </c>
      <c r="AC284" s="14">
        <v>7.3</v>
      </c>
      <c r="AD284" s="4">
        <v>34.93</v>
      </c>
      <c r="AE284" s="4" t="e">
        <f>#REF!*AC284</f>
        <v>#REF!</v>
      </c>
      <c r="AF284" s="6">
        <f t="shared" si="1386"/>
        <v>40.169499999999999</v>
      </c>
      <c r="AG284" s="7">
        <f t="shared" si="1387"/>
        <v>254.989</v>
      </c>
      <c r="AH284" s="5"/>
      <c r="AI284" s="4">
        <v>0</v>
      </c>
      <c r="AJ284" s="4"/>
      <c r="AK284" s="4">
        <f t="shared" si="1388"/>
        <v>0</v>
      </c>
      <c r="AL284" s="4">
        <v>0</v>
      </c>
      <c r="AM284" s="4">
        <v>0</v>
      </c>
      <c r="AN284" s="6">
        <f t="shared" si="1389"/>
        <v>0</v>
      </c>
      <c r="AO284" s="14">
        <v>0</v>
      </c>
      <c r="AP284" s="4">
        <v>0</v>
      </c>
      <c r="AQ284" s="4">
        <f>AP284*1.193</f>
        <v>0</v>
      </c>
      <c r="AR284" s="6">
        <f t="shared" si="1390"/>
        <v>0</v>
      </c>
      <c r="AS284" s="7">
        <f t="shared" si="1391"/>
        <v>0</v>
      </c>
      <c r="AT284" s="156">
        <v>15</v>
      </c>
      <c r="AU284" s="4">
        <v>1.62</v>
      </c>
      <c r="AV284" s="4">
        <v>4.71</v>
      </c>
      <c r="AW284" s="4">
        <f t="shared" si="1392"/>
        <v>24.3</v>
      </c>
      <c r="AX284" s="6">
        <f t="shared" si="1393"/>
        <v>70.650000000000006</v>
      </c>
      <c r="AY284" s="165">
        <v>60.1</v>
      </c>
      <c r="AZ284" s="4">
        <v>1.1200000000000001</v>
      </c>
      <c r="BA284" s="4">
        <v>68.900000000000006</v>
      </c>
      <c r="BB284" s="4">
        <v>84.8</v>
      </c>
      <c r="BC284" s="4">
        <v>109.5</v>
      </c>
      <c r="BD284" s="4">
        <v>176.7</v>
      </c>
      <c r="BE284" s="4">
        <f t="shared" si="1328"/>
        <v>2.4034999999999997</v>
      </c>
      <c r="BF284" s="4">
        <f t="shared" si="1394"/>
        <v>67.312000000000012</v>
      </c>
      <c r="BG284" s="6">
        <f t="shared" si="1395"/>
        <v>2.64385</v>
      </c>
      <c r="BH284" s="7">
        <f t="shared" si="1396"/>
        <v>144.45034999999999</v>
      </c>
      <c r="BI284" s="27"/>
      <c r="BJ284" s="28"/>
      <c r="BK284" s="29"/>
      <c r="BL284" s="30"/>
      <c r="BM284" s="31"/>
      <c r="BN284" s="28"/>
      <c r="BO284" s="29"/>
      <c r="BP284" s="30"/>
      <c r="BQ284" s="31"/>
      <c r="BR284" s="28"/>
      <c r="BS284" s="29"/>
      <c r="BT284" s="30"/>
      <c r="BU284" s="31"/>
      <c r="BV284" s="28"/>
      <c r="BW284" s="29"/>
      <c r="BX284" s="30"/>
      <c r="BY284" s="31"/>
      <c r="BZ284" s="28"/>
      <c r="CA284" s="29"/>
      <c r="CB284" s="30"/>
      <c r="CD284" s="33">
        <f t="shared" si="1397"/>
        <v>0</v>
      </c>
      <c r="CE284" s="17">
        <f t="shared" si="1398"/>
        <v>0</v>
      </c>
      <c r="CF284" s="17">
        <f t="shared" si="1399"/>
        <v>0</v>
      </c>
      <c r="CG284" s="17">
        <f t="shared" si="1400"/>
        <v>0</v>
      </c>
      <c r="CH284" s="17">
        <f t="shared" si="1401"/>
        <v>0</v>
      </c>
      <c r="CJ284" s="17">
        <f t="shared" si="1402"/>
        <v>0</v>
      </c>
      <c r="CK284" s="17">
        <f t="shared" si="1403"/>
        <v>0</v>
      </c>
      <c r="CL284" s="17">
        <f t="shared" si="1404"/>
        <v>0</v>
      </c>
      <c r="CM284" s="17">
        <f t="shared" si="1405"/>
        <v>0</v>
      </c>
      <c r="CN284" s="17">
        <f t="shared" si="1406"/>
        <v>0</v>
      </c>
      <c r="CO284" s="17" t="e">
        <f>#REF!+AG284+AX284+AN284+BH284+#REF!+DP284</f>
        <v>#REF!</v>
      </c>
      <c r="CP284" s="17" t="e">
        <f>CO284*1.242</f>
        <v>#REF!</v>
      </c>
      <c r="CQ284" s="17">
        <f t="shared" si="1295"/>
        <v>543.73934999999994</v>
      </c>
      <c r="CR284" s="17">
        <f t="shared" si="1296"/>
        <v>564.89014999999995</v>
      </c>
      <c r="CS284" s="17">
        <f t="shared" si="1297"/>
        <v>603.10579999999993</v>
      </c>
      <c r="CT284" s="17">
        <f t="shared" si="1298"/>
        <v>662.47225000000003</v>
      </c>
      <c r="CU284" s="17">
        <f t="shared" si="1299"/>
        <v>823.98744999999997</v>
      </c>
      <c r="CV284" s="17">
        <f t="shared" si="1407"/>
        <v>994.55285214999992</v>
      </c>
      <c r="CW284" s="17">
        <f t="shared" si="1300"/>
        <v>40.262</v>
      </c>
      <c r="CX284" s="17">
        <f t="shared" si="1408"/>
        <v>0</v>
      </c>
      <c r="CY284" s="33"/>
      <c r="CZ284" s="33"/>
      <c r="DA284" s="17"/>
      <c r="DB284" s="17"/>
      <c r="DC284" s="17"/>
      <c r="DD284" s="15">
        <f t="shared" si="1409"/>
        <v>98.94494263888889</v>
      </c>
      <c r="DE284" s="15">
        <f t="shared" si="1410"/>
        <v>96.174224605263134</v>
      </c>
      <c r="DF284" s="15">
        <f t="shared" si="1411"/>
        <v>93.680578374999982</v>
      </c>
      <c r="DG284" s="15">
        <f t="shared" si="1412"/>
        <v>91.424422261904752</v>
      </c>
      <c r="DH284" s="15">
        <f t="shared" si="1413"/>
        <v>75.01601416666665</v>
      </c>
      <c r="DI284" s="15"/>
      <c r="DJ284" s="15"/>
      <c r="DK284" s="15"/>
      <c r="DL284" s="15"/>
      <c r="DM284" s="15"/>
      <c r="DO284" s="17"/>
      <c r="DP284" s="17">
        <v>2.8</v>
      </c>
      <c r="DQ284" s="32">
        <v>120.7</v>
      </c>
      <c r="DR284" s="32">
        <f t="shared" si="1414"/>
        <v>277.04583938888885</v>
      </c>
      <c r="DS284" s="32">
        <f t="shared" si="1415"/>
        <v>269.28782889473678</v>
      </c>
      <c r="DT284" s="32">
        <f t="shared" si="1416"/>
        <v>262.30561944999994</v>
      </c>
      <c r="DU284" s="32">
        <f t="shared" si="1417"/>
        <v>255.98838233333328</v>
      </c>
      <c r="DV284" s="32">
        <f t="shared" si="1418"/>
        <v>210.0448396666666</v>
      </c>
      <c r="DW284" s="32">
        <v>128</v>
      </c>
      <c r="DX284" s="32">
        <f t="shared" si="1419"/>
        <v>12664.952657777778</v>
      </c>
      <c r="DY284" s="32">
        <f t="shared" si="1420"/>
        <v>12310.300749473681</v>
      </c>
      <c r="DZ284" s="32">
        <f t="shared" si="1421"/>
        <v>11991.114031999998</v>
      </c>
      <c r="EA284" s="32">
        <f t="shared" si="1422"/>
        <v>11702.326049523808</v>
      </c>
      <c r="EB284" s="32">
        <f t="shared" si="1423"/>
        <v>9602.0498133333313</v>
      </c>
      <c r="ED284" s="15">
        <f t="shared" si="1424"/>
        <v>1781.0089674999999</v>
      </c>
      <c r="EE284" s="15">
        <f t="shared" si="1425"/>
        <v>1827.3102674999996</v>
      </c>
      <c r="EF284" s="15">
        <f t="shared" si="1426"/>
        <v>1873.6115674999996</v>
      </c>
      <c r="EG284" s="15">
        <f t="shared" si="1427"/>
        <v>1919.9128674999997</v>
      </c>
      <c r="EH284" s="15">
        <f t="shared" si="1428"/>
        <v>2475.5284674999994</v>
      </c>
      <c r="EI284" s="34"/>
      <c r="EJ284" s="35">
        <f t="shared" si="1429"/>
        <v>9548.1357333333326</v>
      </c>
      <c r="EK284" s="35">
        <f t="shared" si="1430"/>
        <v>7664.7358476190475</v>
      </c>
      <c r="EL284" s="35"/>
      <c r="EM284" s="35"/>
      <c r="EN284" s="15">
        <f t="shared" si="1301"/>
        <v>70.469741666666664</v>
      </c>
      <c r="EO284" s="15">
        <f t="shared" si="1366"/>
        <v>83.629760526315778</v>
      </c>
      <c r="EP284" s="15">
        <f t="shared" si="1367"/>
        <v>81.461372499999996</v>
      </c>
      <c r="EQ284" s="15">
        <f t="shared" si="1368"/>
        <v>74.594810416666661</v>
      </c>
      <c r="ER284" s="15">
        <f t="shared" si="1302"/>
        <v>59.880748809523809</v>
      </c>
      <c r="ES284" s="15"/>
      <c r="ET284" s="15">
        <f t="shared" si="1369"/>
        <v>1268.45535</v>
      </c>
      <c r="EU284" s="15">
        <f t="shared" si="1370"/>
        <v>1588.9654499999997</v>
      </c>
      <c r="EV284" s="15">
        <f t="shared" si="1371"/>
        <v>1629.2274499999999</v>
      </c>
      <c r="EW284" s="15">
        <f t="shared" si="1431"/>
        <v>1790.2754499999999</v>
      </c>
      <c r="EX284" s="15">
        <f t="shared" si="1432"/>
        <v>2514.99145</v>
      </c>
      <c r="EY284" s="17">
        <f t="shared" si="1303"/>
        <v>1268.45535</v>
      </c>
      <c r="EZ284" s="17">
        <f t="shared" si="1304"/>
        <v>1329.86815</v>
      </c>
      <c r="FA284" s="17">
        <f t="shared" si="1305"/>
        <v>1408.3458000000001</v>
      </c>
      <c r="FB284" s="17">
        <f t="shared" si="1306"/>
        <v>1628.76025</v>
      </c>
      <c r="FC284" s="17">
        <f t="shared" si="1307"/>
        <v>2514.99145</v>
      </c>
      <c r="FE284" s="17"/>
      <c r="FF284" s="17"/>
      <c r="FG284" s="17"/>
      <c r="FH284" s="17"/>
      <c r="FI284" s="17"/>
    </row>
    <row r="285" spans="1:170" ht="13.5" thickBot="1">
      <c r="A285" s="22">
        <v>3</v>
      </c>
      <c r="B285" s="18" t="s">
        <v>277</v>
      </c>
      <c r="C285" s="23">
        <v>18</v>
      </c>
      <c r="D285" s="24">
        <v>19</v>
      </c>
      <c r="E285" s="24">
        <v>20</v>
      </c>
      <c r="F285" s="24">
        <v>21</v>
      </c>
      <c r="G285" s="25">
        <v>33</v>
      </c>
      <c r="H285" s="26">
        <v>13.68</v>
      </c>
      <c r="I285" s="26">
        <f t="shared" si="1292"/>
        <v>15.048</v>
      </c>
      <c r="J285" s="4">
        <f t="shared" si="1374"/>
        <v>270.86399999999998</v>
      </c>
      <c r="K285" s="4">
        <f t="shared" si="1375"/>
        <v>285.91199999999998</v>
      </c>
      <c r="L285" s="4">
        <f t="shared" si="1376"/>
        <v>300.95999999999998</v>
      </c>
      <c r="M285" s="4">
        <f t="shared" si="1377"/>
        <v>316.00799999999998</v>
      </c>
      <c r="N285" s="6">
        <f t="shared" si="1378"/>
        <v>496.584</v>
      </c>
      <c r="O285" s="13">
        <v>1.4999999999999999E-2</v>
      </c>
      <c r="P285" s="4">
        <v>1720.44</v>
      </c>
      <c r="Q285" s="4">
        <f t="shared" si="1294"/>
        <v>1961.3016</v>
      </c>
      <c r="R285" s="4">
        <f t="shared" si="1379"/>
        <v>464.5188</v>
      </c>
      <c r="S285" s="4">
        <f t="shared" si="1380"/>
        <v>490.3254</v>
      </c>
      <c r="T285" s="4">
        <f t="shared" si="1381"/>
        <v>516.13199999999995</v>
      </c>
      <c r="U285" s="4">
        <f t="shared" si="1382"/>
        <v>541.93859999999995</v>
      </c>
      <c r="V285" s="7">
        <f t="shared" si="1383"/>
        <v>851.61779999999999</v>
      </c>
      <c r="W285" s="156">
        <v>8.1999999999999993</v>
      </c>
      <c r="X285" s="4">
        <v>4.91</v>
      </c>
      <c r="Y285" s="4">
        <f t="shared" si="1384"/>
        <v>40.262</v>
      </c>
      <c r="Z285" s="156">
        <v>15</v>
      </c>
      <c r="AA285" s="4">
        <v>4.91</v>
      </c>
      <c r="AB285" s="157">
        <f t="shared" si="1385"/>
        <v>73.650000000000006</v>
      </c>
      <c r="AC285" s="14">
        <v>7.3</v>
      </c>
      <c r="AD285" s="4">
        <v>40.340000000000003</v>
      </c>
      <c r="AE285" s="4" t="e">
        <f>#REF!*AC285</f>
        <v>#REF!</v>
      </c>
      <c r="AF285" s="6">
        <f t="shared" si="1386"/>
        <v>46.390999999999998</v>
      </c>
      <c r="AG285" s="7">
        <f t="shared" si="1387"/>
        <v>294.48200000000003</v>
      </c>
      <c r="AH285" s="272">
        <v>3.6</v>
      </c>
      <c r="AI285" s="269">
        <v>10.23</v>
      </c>
      <c r="AJ285" s="269">
        <v>116.8</v>
      </c>
      <c r="AK285" s="4">
        <f t="shared" si="1388"/>
        <v>36.828000000000003</v>
      </c>
      <c r="AL285" s="4">
        <v>5.3</v>
      </c>
      <c r="AM285" s="4">
        <v>42.8</v>
      </c>
      <c r="AN285" s="6">
        <f t="shared" si="1389"/>
        <v>420.48</v>
      </c>
      <c r="AO285" s="13">
        <v>0.17</v>
      </c>
      <c r="AP285" s="4">
        <v>102.6</v>
      </c>
      <c r="AQ285" s="4">
        <v>151.85</v>
      </c>
      <c r="AR285" s="6">
        <f t="shared" si="1390"/>
        <v>167.035</v>
      </c>
      <c r="AS285" s="7">
        <f t="shared" si="1391"/>
        <v>25.814500000000002</v>
      </c>
      <c r="AT285" s="156">
        <v>15</v>
      </c>
      <c r="AU285" s="4">
        <v>1.62</v>
      </c>
      <c r="AV285" s="4">
        <v>4.71</v>
      </c>
      <c r="AW285" s="4">
        <f t="shared" si="1392"/>
        <v>24.3</v>
      </c>
      <c r="AX285" s="6">
        <f t="shared" si="1393"/>
        <v>70.650000000000006</v>
      </c>
      <c r="AY285" s="165">
        <v>60.1</v>
      </c>
      <c r="AZ285" s="4">
        <v>1.6</v>
      </c>
      <c r="BA285" s="4">
        <v>68.900000000000006</v>
      </c>
      <c r="BB285" s="4">
        <v>84.8</v>
      </c>
      <c r="BC285" s="4">
        <v>109.5</v>
      </c>
      <c r="BD285" s="4">
        <v>176.7</v>
      </c>
      <c r="BE285" s="4">
        <v>3.43</v>
      </c>
      <c r="BF285" s="4">
        <f t="shared" si="1394"/>
        <v>96.160000000000011</v>
      </c>
      <c r="BG285" s="6">
        <f t="shared" si="1395"/>
        <v>3.7730000000000006</v>
      </c>
      <c r="BH285" s="7">
        <f t="shared" si="1396"/>
        <v>206.143</v>
      </c>
      <c r="BI285" s="27"/>
      <c r="BJ285" s="28"/>
      <c r="BK285" s="29"/>
      <c r="BL285" s="30"/>
      <c r="BM285" s="31"/>
      <c r="BN285" s="28"/>
      <c r="BO285" s="29"/>
      <c r="BP285" s="30"/>
      <c r="BQ285" s="31"/>
      <c r="BR285" s="28"/>
      <c r="BS285" s="29"/>
      <c r="BT285" s="30"/>
      <c r="BU285" s="31"/>
      <c r="BV285" s="28"/>
      <c r="BW285" s="29"/>
      <c r="BX285" s="30"/>
      <c r="BY285" s="31"/>
      <c r="BZ285" s="28"/>
      <c r="CA285" s="29"/>
      <c r="CB285" s="30"/>
      <c r="CD285" s="33">
        <f t="shared" si="1397"/>
        <v>129.07250000000002</v>
      </c>
      <c r="CE285" s="17">
        <f t="shared" si="1398"/>
        <v>103.25800000000001</v>
      </c>
      <c r="CF285" s="17">
        <f t="shared" si="1399"/>
        <v>77.4435</v>
      </c>
      <c r="CG285" s="17">
        <f t="shared" si="1400"/>
        <v>51.629000000000005</v>
      </c>
      <c r="CH285" s="17">
        <f t="shared" si="1401"/>
        <v>25.814500000000002</v>
      </c>
      <c r="CJ285" s="17">
        <f t="shared" si="1402"/>
        <v>1.4341388888888891</v>
      </c>
      <c r="CK285" s="17">
        <f t="shared" si="1403"/>
        <v>1.3586578947368422</v>
      </c>
      <c r="CL285" s="17">
        <f t="shared" si="1404"/>
        <v>1.2907249999999999</v>
      </c>
      <c r="CM285" s="17">
        <f t="shared" si="1405"/>
        <v>1.2292619047619049</v>
      </c>
      <c r="CN285" s="17">
        <f t="shared" si="1406"/>
        <v>0.78225757575757582</v>
      </c>
      <c r="CO285" s="17" t="e">
        <f>#REF!+AG285+AX285+AN285+BH285+#REF!+DP285</f>
        <v>#REF!</v>
      </c>
      <c r="CP285" s="17" t="e">
        <f>CO285*1.256</f>
        <v>#REF!</v>
      </c>
      <c r="CQ285" s="17">
        <f t="shared" si="1295"/>
        <v>1091.2194999999999</v>
      </c>
      <c r="CR285" s="17">
        <f t="shared" si="1296"/>
        <v>1121.4035000000001</v>
      </c>
      <c r="CS285" s="17">
        <f t="shared" si="1297"/>
        <v>1175.9404999999999</v>
      </c>
      <c r="CT285" s="17">
        <f t="shared" si="1298"/>
        <v>1260.6615000000002</v>
      </c>
      <c r="CU285" s="17">
        <f t="shared" si="1299"/>
        <v>1491.1575</v>
      </c>
      <c r="CV285" s="17">
        <f t="shared" si="1407"/>
        <v>1778.9508974999999</v>
      </c>
      <c r="CW285" s="17">
        <f t="shared" si="1300"/>
        <v>40.262</v>
      </c>
      <c r="CX285" s="17">
        <f t="shared" si="1408"/>
        <v>25.8066</v>
      </c>
      <c r="CY285" s="33"/>
      <c r="CZ285" s="33"/>
      <c r="DA285" s="17"/>
      <c r="DB285" s="17"/>
      <c r="DC285" s="17"/>
      <c r="DD285" s="15">
        <f t="shared" si="1409"/>
        <v>141.56969583333333</v>
      </c>
      <c r="DE285" s="15">
        <f t="shared" si="1410"/>
        <v>136.5555697368421</v>
      </c>
      <c r="DF285" s="15">
        <f t="shared" si="1411"/>
        <v>132.04285624999997</v>
      </c>
      <c r="DG285" s="15">
        <f t="shared" si="1412"/>
        <v>127.959925</v>
      </c>
      <c r="DH285" s="15">
        <f t="shared" si="1413"/>
        <v>98.265879545454538</v>
      </c>
      <c r="DI285" s="15"/>
      <c r="DJ285" s="15"/>
      <c r="DK285" s="15"/>
      <c r="DL285" s="15"/>
      <c r="DM285" s="15"/>
      <c r="DO285" s="17"/>
      <c r="DP285" s="17">
        <v>42</v>
      </c>
      <c r="DQ285" s="32">
        <v>119.3</v>
      </c>
      <c r="DR285" s="32">
        <f t="shared" si="1414"/>
        <v>5945.9272249999995</v>
      </c>
      <c r="DS285" s="32">
        <f t="shared" si="1415"/>
        <v>5735.3339289473679</v>
      </c>
      <c r="DT285" s="32">
        <f t="shared" si="1416"/>
        <v>5545.7999624999984</v>
      </c>
      <c r="DU285" s="32">
        <f t="shared" si="1417"/>
        <v>5374.3168500000002</v>
      </c>
      <c r="DV285" s="32">
        <f t="shared" si="1418"/>
        <v>4127.166940909091</v>
      </c>
      <c r="DW285" s="32">
        <v>2232</v>
      </c>
      <c r="DX285" s="32">
        <f t="shared" si="1419"/>
        <v>315983.56109999999</v>
      </c>
      <c r="DY285" s="32">
        <f t="shared" si="1420"/>
        <v>304792.03165263159</v>
      </c>
      <c r="DZ285" s="32">
        <f t="shared" si="1421"/>
        <v>294719.65514999995</v>
      </c>
      <c r="EA285" s="32">
        <f t="shared" si="1422"/>
        <v>285606.5526</v>
      </c>
      <c r="EB285" s="32">
        <f t="shared" si="1423"/>
        <v>219329.44314545454</v>
      </c>
      <c r="ED285" s="15">
        <f t="shared" si="1424"/>
        <v>2548.2545249999998</v>
      </c>
      <c r="EE285" s="15">
        <f t="shared" si="1425"/>
        <v>2594.5558249999999</v>
      </c>
      <c r="EF285" s="15">
        <f t="shared" si="1426"/>
        <v>2640.8571249999995</v>
      </c>
      <c r="EG285" s="15">
        <f t="shared" si="1427"/>
        <v>2687.1584250000001</v>
      </c>
      <c r="EH285" s="15">
        <f t="shared" si="1428"/>
        <v>3242.7740249999997</v>
      </c>
      <c r="EI285" s="34"/>
      <c r="EJ285" s="35">
        <f t="shared" si="1429"/>
        <v>228542.43150000001</v>
      </c>
      <c r="EK285" s="35">
        <f t="shared" si="1430"/>
        <v>169109.15399999998</v>
      </c>
      <c r="EL285" s="35"/>
      <c r="EM285" s="35"/>
      <c r="EN285" s="15">
        <f t="shared" si="1301"/>
        <v>100.88530555555556</v>
      </c>
      <c r="EO285" s="15">
        <f t="shared" si="1366"/>
        <v>118.74397368421053</v>
      </c>
      <c r="EP285" s="15">
        <f t="shared" si="1367"/>
        <v>114.819875</v>
      </c>
      <c r="EQ285" s="15">
        <f t="shared" si="1368"/>
        <v>102.3935625</v>
      </c>
      <c r="ER285" s="15">
        <f t="shared" si="1302"/>
        <v>75.765749999999997</v>
      </c>
      <c r="ES285" s="15"/>
      <c r="ET285" s="15">
        <f t="shared" si="1369"/>
        <v>1815.9355</v>
      </c>
      <c r="EU285" s="15">
        <f t="shared" si="1370"/>
        <v>2256.1354999999999</v>
      </c>
      <c r="EV285" s="15">
        <f t="shared" si="1371"/>
        <v>2296.3975</v>
      </c>
      <c r="EW285" s="15">
        <f t="shared" si="1431"/>
        <v>2457.4454999999998</v>
      </c>
      <c r="EX285" s="15">
        <f t="shared" si="1432"/>
        <v>3182.1614999999997</v>
      </c>
      <c r="EY285" s="17">
        <f t="shared" si="1303"/>
        <v>1815.9355</v>
      </c>
      <c r="EZ285" s="17">
        <f t="shared" si="1304"/>
        <v>1886.3815000000002</v>
      </c>
      <c r="FA285" s="17">
        <f t="shared" si="1305"/>
        <v>1981.1804999999999</v>
      </c>
      <c r="FB285" s="17">
        <f t="shared" si="1306"/>
        <v>2226.9495000000002</v>
      </c>
      <c r="FC285" s="17">
        <f t="shared" si="1307"/>
        <v>3182.1615000000002</v>
      </c>
      <c r="FE285" s="17"/>
      <c r="FF285" s="17"/>
      <c r="FG285" s="17"/>
      <c r="FH285" s="17"/>
      <c r="FI285" s="17"/>
    </row>
    <row r="286" spans="1:170" ht="13.5" thickBot="1">
      <c r="A286" s="22">
        <v>4</v>
      </c>
      <c r="B286" s="18" t="s">
        <v>278</v>
      </c>
      <c r="C286" s="23">
        <v>18</v>
      </c>
      <c r="D286" s="24">
        <v>19</v>
      </c>
      <c r="E286" s="24">
        <v>20</v>
      </c>
      <c r="F286" s="24">
        <v>21</v>
      </c>
      <c r="G286" s="25">
        <v>33</v>
      </c>
      <c r="H286" s="26"/>
      <c r="I286" s="26">
        <f t="shared" si="1292"/>
        <v>0</v>
      </c>
      <c r="J286" s="4">
        <f t="shared" si="1374"/>
        <v>0</v>
      </c>
      <c r="K286" s="4">
        <f t="shared" si="1375"/>
        <v>0</v>
      </c>
      <c r="L286" s="4">
        <f t="shared" si="1376"/>
        <v>0</v>
      </c>
      <c r="M286" s="4">
        <f t="shared" si="1377"/>
        <v>0</v>
      </c>
      <c r="N286" s="6">
        <f t="shared" si="1378"/>
        <v>0</v>
      </c>
      <c r="O286" s="14">
        <v>0</v>
      </c>
      <c r="P286" s="4">
        <f>O286*1</f>
        <v>0</v>
      </c>
      <c r="Q286" s="4">
        <f t="shared" si="1294"/>
        <v>0</v>
      </c>
      <c r="R286" s="4">
        <f t="shared" si="1379"/>
        <v>0</v>
      </c>
      <c r="S286" s="4">
        <f t="shared" si="1380"/>
        <v>0</v>
      </c>
      <c r="T286" s="4">
        <f t="shared" si="1381"/>
        <v>0</v>
      </c>
      <c r="U286" s="4">
        <f t="shared" si="1382"/>
        <v>0</v>
      </c>
      <c r="V286" s="7">
        <f t="shared" si="1383"/>
        <v>0</v>
      </c>
      <c r="W286" s="156">
        <v>8.1999999999999993</v>
      </c>
      <c r="X286" s="4">
        <v>4.91</v>
      </c>
      <c r="Y286" s="4">
        <f t="shared" si="1384"/>
        <v>40.262</v>
      </c>
      <c r="Z286" s="156">
        <v>15</v>
      </c>
      <c r="AA286" s="4">
        <v>4.91</v>
      </c>
      <c r="AB286" s="157">
        <f t="shared" si="1385"/>
        <v>73.650000000000006</v>
      </c>
      <c r="AC286" s="14">
        <v>7.3</v>
      </c>
      <c r="AD286" s="4">
        <v>38.5</v>
      </c>
      <c r="AE286" s="4" t="e">
        <f>#REF!*AC286</f>
        <v>#REF!</v>
      </c>
      <c r="AF286" s="6">
        <f t="shared" si="1386"/>
        <v>44.274999999999999</v>
      </c>
      <c r="AG286" s="7">
        <f t="shared" si="1387"/>
        <v>281.05</v>
      </c>
      <c r="AH286" s="5"/>
      <c r="AI286" s="4">
        <v>0</v>
      </c>
      <c r="AJ286" s="4"/>
      <c r="AK286" s="4">
        <f t="shared" si="1388"/>
        <v>0</v>
      </c>
      <c r="AL286" s="4">
        <v>0</v>
      </c>
      <c r="AM286" s="4">
        <v>0</v>
      </c>
      <c r="AN286" s="6">
        <f t="shared" si="1389"/>
        <v>0</v>
      </c>
      <c r="AO286" s="13">
        <v>0.1666</v>
      </c>
      <c r="AP286" s="4">
        <v>0</v>
      </c>
      <c r="AQ286" s="4">
        <v>174.01</v>
      </c>
      <c r="AR286" s="6">
        <f t="shared" si="1390"/>
        <v>191.411</v>
      </c>
      <c r="AS286" s="7">
        <f t="shared" si="1391"/>
        <v>28.990065999999999</v>
      </c>
      <c r="AT286" s="156">
        <v>15</v>
      </c>
      <c r="AU286" s="4">
        <v>1.62</v>
      </c>
      <c r="AV286" s="4">
        <v>4.71</v>
      </c>
      <c r="AW286" s="4">
        <f t="shared" si="1392"/>
        <v>24.3</v>
      </c>
      <c r="AX286" s="6">
        <f t="shared" si="1393"/>
        <v>70.650000000000006</v>
      </c>
      <c r="AY286" s="165">
        <v>60.1</v>
      </c>
      <c r="AZ286" s="4">
        <v>1.1200000000000001</v>
      </c>
      <c r="BA286" s="4">
        <v>68.900000000000006</v>
      </c>
      <c r="BB286" s="4">
        <v>84.8</v>
      </c>
      <c r="BC286" s="4">
        <v>109.5</v>
      </c>
      <c r="BD286" s="4">
        <v>176.7</v>
      </c>
      <c r="BE286" s="4">
        <f>2.09*115/100</f>
        <v>2.4034999999999997</v>
      </c>
      <c r="BF286" s="4">
        <f t="shared" si="1394"/>
        <v>67.312000000000012</v>
      </c>
      <c r="BG286" s="6">
        <f t="shared" si="1395"/>
        <v>2.64385</v>
      </c>
      <c r="BH286" s="7">
        <f t="shared" si="1396"/>
        <v>144.45034999999999</v>
      </c>
      <c r="BI286" s="27"/>
      <c r="BJ286" s="28"/>
      <c r="BK286" s="29"/>
      <c r="BL286" s="30"/>
      <c r="BM286" s="31"/>
      <c r="BN286" s="28"/>
      <c r="BO286" s="29"/>
      <c r="BP286" s="30"/>
      <c r="BQ286" s="31"/>
      <c r="BR286" s="28"/>
      <c r="BS286" s="29"/>
      <c r="BT286" s="30"/>
      <c r="BU286" s="31"/>
      <c r="BV286" s="28"/>
      <c r="BW286" s="29"/>
      <c r="BX286" s="30"/>
      <c r="BY286" s="31"/>
      <c r="BZ286" s="28"/>
      <c r="CA286" s="29"/>
      <c r="CB286" s="30"/>
      <c r="CD286" s="33">
        <f t="shared" si="1397"/>
        <v>144.95033000000001</v>
      </c>
      <c r="CE286" s="17">
        <f t="shared" si="1398"/>
        <v>115.960264</v>
      </c>
      <c r="CF286" s="17">
        <f t="shared" si="1399"/>
        <v>86.970197999999996</v>
      </c>
      <c r="CG286" s="17">
        <f t="shared" si="1400"/>
        <v>57.980131999999998</v>
      </c>
      <c r="CH286" s="17">
        <f t="shared" si="1401"/>
        <v>28.990065999999999</v>
      </c>
      <c r="CJ286" s="17">
        <f t="shared" si="1402"/>
        <v>1.6105592222222223</v>
      </c>
      <c r="CK286" s="17">
        <f t="shared" si="1403"/>
        <v>1.5257929473684211</v>
      </c>
      <c r="CL286" s="17">
        <f t="shared" si="1404"/>
        <v>1.4495032999999999</v>
      </c>
      <c r="CM286" s="17">
        <f t="shared" si="1405"/>
        <v>1.3804793333333332</v>
      </c>
      <c r="CN286" s="17">
        <f t="shared" si="1406"/>
        <v>0.87848684848484848</v>
      </c>
      <c r="CO286" s="17" t="e">
        <f>#REF!+AG286+AX286+AN286+BH286+#REF!+DP286</f>
        <v>#REF!</v>
      </c>
      <c r="CP286" s="17" t="e">
        <f>CO286*1.261</f>
        <v>#REF!</v>
      </c>
      <c r="CQ286" s="17">
        <f t="shared" si="1295"/>
        <v>598.79041600000005</v>
      </c>
      <c r="CR286" s="17">
        <f t="shared" si="1296"/>
        <v>619.94121600000005</v>
      </c>
      <c r="CS286" s="17">
        <f t="shared" si="1297"/>
        <v>658.15686600000004</v>
      </c>
      <c r="CT286" s="17">
        <f t="shared" si="1298"/>
        <v>717.52331600000002</v>
      </c>
      <c r="CU286" s="17">
        <f t="shared" si="1299"/>
        <v>879.03851599999996</v>
      </c>
      <c r="CV286" s="17">
        <f t="shared" si="1407"/>
        <v>1025.8379481720001</v>
      </c>
      <c r="CW286" s="17">
        <f t="shared" si="1300"/>
        <v>40.262</v>
      </c>
      <c r="CX286" s="17">
        <f t="shared" si="1408"/>
        <v>0</v>
      </c>
      <c r="CY286" s="33"/>
      <c r="CZ286" s="33"/>
      <c r="DA286" s="17"/>
      <c r="DB286" s="17"/>
      <c r="DC286" s="17"/>
      <c r="DD286" s="15">
        <f t="shared" si="1409"/>
        <v>102.46209407777776</v>
      </c>
      <c r="DE286" s="15">
        <f t="shared" si="1410"/>
        <v>99.506262810526309</v>
      </c>
      <c r="DF286" s="15">
        <f t="shared" si="1411"/>
        <v>96.846014669999988</v>
      </c>
      <c r="DG286" s="15">
        <f t="shared" si="1412"/>
        <v>94.439123495238078</v>
      </c>
      <c r="DH286" s="15">
        <f t="shared" si="1413"/>
        <v>76.934460406060595</v>
      </c>
      <c r="DI286" s="15"/>
      <c r="DJ286" s="15"/>
      <c r="DK286" s="15"/>
      <c r="DL286" s="15"/>
      <c r="DM286" s="15"/>
      <c r="DO286" s="17"/>
      <c r="DP286" s="17">
        <v>5.5</v>
      </c>
      <c r="DQ286" s="32">
        <v>116.7</v>
      </c>
      <c r="DR286" s="32">
        <f t="shared" si="1414"/>
        <v>563.54151742777765</v>
      </c>
      <c r="DS286" s="32">
        <f t="shared" si="1415"/>
        <v>547.28444545789466</v>
      </c>
      <c r="DT286" s="32">
        <f t="shared" si="1416"/>
        <v>532.65308068499996</v>
      </c>
      <c r="DU286" s="32">
        <f t="shared" si="1417"/>
        <v>519.41517922380945</v>
      </c>
      <c r="DV286" s="32">
        <f t="shared" si="1418"/>
        <v>423.13953223333328</v>
      </c>
      <c r="DW286" s="32">
        <v>106</v>
      </c>
      <c r="DX286" s="32">
        <f t="shared" si="1419"/>
        <v>10860.981972244443</v>
      </c>
      <c r="DY286" s="32">
        <f t="shared" si="1420"/>
        <v>10547.663857915788</v>
      </c>
      <c r="DZ286" s="32">
        <f t="shared" si="1421"/>
        <v>10265.677555019998</v>
      </c>
      <c r="EA286" s="32">
        <f t="shared" si="1422"/>
        <v>10010.547090495236</v>
      </c>
      <c r="EB286" s="32">
        <f t="shared" si="1423"/>
        <v>8155.052803042423</v>
      </c>
      <c r="ED286" s="15">
        <f t="shared" si="1424"/>
        <v>1844.3176933999998</v>
      </c>
      <c r="EE286" s="15">
        <f t="shared" si="1425"/>
        <v>1890.6189933999999</v>
      </c>
      <c r="EF286" s="15">
        <f t="shared" si="1426"/>
        <v>1936.9202933999998</v>
      </c>
      <c r="EG286" s="15">
        <f t="shared" si="1427"/>
        <v>1983.2215933999996</v>
      </c>
      <c r="EH286" s="15">
        <f t="shared" si="1428"/>
        <v>2538.8371933999997</v>
      </c>
      <c r="EI286" s="34"/>
      <c r="EJ286" s="35">
        <f t="shared" si="1429"/>
        <v>8150.1921123333332</v>
      </c>
      <c r="EK286" s="35">
        <f t="shared" si="1430"/>
        <v>6486.2977784761897</v>
      </c>
      <c r="EL286" s="35"/>
      <c r="EM286" s="35"/>
      <c r="EN286" s="15">
        <f t="shared" si="1301"/>
        <v>73.528134222222235</v>
      </c>
      <c r="EO286" s="15">
        <f t="shared" si="1366"/>
        <v>86.52718505263158</v>
      </c>
      <c r="EP286" s="15">
        <f t="shared" si="1367"/>
        <v>84.213925799999998</v>
      </c>
      <c r="EQ286" s="15">
        <f t="shared" si="1368"/>
        <v>76.888604833333332</v>
      </c>
      <c r="ER286" s="15">
        <f t="shared" si="1302"/>
        <v>61.191488476190472</v>
      </c>
      <c r="ES286" s="15"/>
      <c r="ET286" s="15">
        <f t="shared" si="1369"/>
        <v>1323.5064160000002</v>
      </c>
      <c r="EU286" s="15">
        <f t="shared" si="1370"/>
        <v>1644.0165160000001</v>
      </c>
      <c r="EV286" s="15">
        <f t="shared" si="1371"/>
        <v>1684.2785159999999</v>
      </c>
      <c r="EW286" s="15">
        <f t="shared" si="1431"/>
        <v>1845.3265160000001</v>
      </c>
      <c r="EX286" s="15">
        <f t="shared" si="1432"/>
        <v>2570.042516</v>
      </c>
      <c r="EY286" s="17">
        <f t="shared" si="1303"/>
        <v>1323.5064160000002</v>
      </c>
      <c r="EZ286" s="17">
        <f t="shared" si="1304"/>
        <v>1384.9192160000002</v>
      </c>
      <c r="FA286" s="17">
        <f t="shared" si="1305"/>
        <v>1463.396866</v>
      </c>
      <c r="FB286" s="17">
        <f t="shared" si="1306"/>
        <v>1683.811316</v>
      </c>
      <c r="FC286" s="17">
        <f t="shared" si="1307"/>
        <v>2570.042516</v>
      </c>
      <c r="FE286" s="17"/>
      <c r="FF286" s="17"/>
      <c r="FG286" s="17"/>
      <c r="FH286" s="17"/>
      <c r="FI286" s="17"/>
    </row>
    <row r="287" spans="1:170" ht="13.5" thickBot="1">
      <c r="A287" s="22">
        <v>5</v>
      </c>
      <c r="B287" s="18" t="s">
        <v>279</v>
      </c>
      <c r="C287" s="23">
        <v>18</v>
      </c>
      <c r="D287" s="24">
        <v>19</v>
      </c>
      <c r="E287" s="24">
        <v>20</v>
      </c>
      <c r="F287" s="24">
        <v>21</v>
      </c>
      <c r="G287" s="25">
        <v>33</v>
      </c>
      <c r="H287" s="26"/>
      <c r="I287" s="26">
        <f t="shared" si="1292"/>
        <v>0</v>
      </c>
      <c r="J287" s="4">
        <f t="shared" si="1374"/>
        <v>0</v>
      </c>
      <c r="K287" s="4">
        <f t="shared" si="1375"/>
        <v>0</v>
      </c>
      <c r="L287" s="4">
        <f t="shared" si="1376"/>
        <v>0</v>
      </c>
      <c r="M287" s="4">
        <f t="shared" si="1377"/>
        <v>0</v>
      </c>
      <c r="N287" s="6">
        <f t="shared" si="1378"/>
        <v>0</v>
      </c>
      <c r="O287" s="14">
        <v>0</v>
      </c>
      <c r="P287" s="4">
        <f>O287*1</f>
        <v>0</v>
      </c>
      <c r="Q287" s="4">
        <f t="shared" si="1294"/>
        <v>0</v>
      </c>
      <c r="R287" s="4">
        <f t="shared" si="1379"/>
        <v>0</v>
      </c>
      <c r="S287" s="4">
        <f t="shared" si="1380"/>
        <v>0</v>
      </c>
      <c r="T287" s="4">
        <f t="shared" si="1381"/>
        <v>0</v>
      </c>
      <c r="U287" s="4">
        <f t="shared" si="1382"/>
        <v>0</v>
      </c>
      <c r="V287" s="7">
        <f t="shared" si="1383"/>
        <v>0</v>
      </c>
      <c r="W287" s="156">
        <v>8.1999999999999993</v>
      </c>
      <c r="X287" s="4">
        <v>4.91</v>
      </c>
      <c r="Y287" s="4">
        <f t="shared" si="1384"/>
        <v>40.262</v>
      </c>
      <c r="Z287" s="156">
        <v>15</v>
      </c>
      <c r="AA287" s="4">
        <v>4.91</v>
      </c>
      <c r="AB287" s="157">
        <f t="shared" si="1385"/>
        <v>73.650000000000006</v>
      </c>
      <c r="AC287" s="14">
        <v>5.0999999999999996</v>
      </c>
      <c r="AD287" s="4">
        <v>34.36</v>
      </c>
      <c r="AE287" s="4" t="e">
        <f>#REF!*AC287</f>
        <v>#REF!</v>
      </c>
      <c r="AF287" s="6">
        <f t="shared" si="1386"/>
        <v>39.513999999999996</v>
      </c>
      <c r="AG287" s="7">
        <f t="shared" si="1387"/>
        <v>175.23599999999999</v>
      </c>
      <c r="AH287" s="5"/>
      <c r="AI287" s="4">
        <v>0</v>
      </c>
      <c r="AJ287" s="4"/>
      <c r="AK287" s="4">
        <f t="shared" si="1388"/>
        <v>0</v>
      </c>
      <c r="AL287" s="4">
        <v>0</v>
      </c>
      <c r="AM287" s="4">
        <v>0</v>
      </c>
      <c r="AN287" s="6">
        <f t="shared" si="1389"/>
        <v>0</v>
      </c>
      <c r="AO287" s="14">
        <v>0</v>
      </c>
      <c r="AP287" s="4">
        <v>0</v>
      </c>
      <c r="AQ287" s="4">
        <f>AP287*1.193</f>
        <v>0</v>
      </c>
      <c r="AR287" s="6">
        <f t="shared" si="1390"/>
        <v>0</v>
      </c>
      <c r="AS287" s="7">
        <f t="shared" si="1391"/>
        <v>0</v>
      </c>
      <c r="AT287" s="156">
        <v>15</v>
      </c>
      <c r="AU287" s="4">
        <v>1.62</v>
      </c>
      <c r="AV287" s="4">
        <v>4.71</v>
      </c>
      <c r="AW287" s="4">
        <f t="shared" si="1392"/>
        <v>24.3</v>
      </c>
      <c r="AX287" s="6">
        <f t="shared" si="1393"/>
        <v>70.650000000000006</v>
      </c>
      <c r="AY287" s="165">
        <v>65</v>
      </c>
      <c r="AZ287" s="4">
        <v>1.1200000000000001</v>
      </c>
      <c r="BA287" s="4">
        <v>74.599999999999994</v>
      </c>
      <c r="BB287" s="4">
        <v>84.8</v>
      </c>
      <c r="BC287" s="4">
        <v>96.8</v>
      </c>
      <c r="BD287" s="4">
        <v>156.1</v>
      </c>
      <c r="BE287" s="4">
        <f>2.09*115/100</f>
        <v>2.4034999999999997</v>
      </c>
      <c r="BF287" s="4">
        <f t="shared" si="1394"/>
        <v>72.800000000000011</v>
      </c>
      <c r="BG287" s="6">
        <f t="shared" si="1395"/>
        <v>2.64385</v>
      </c>
      <c r="BH287" s="7">
        <f t="shared" si="1396"/>
        <v>156.22749999999999</v>
      </c>
      <c r="BI287" s="27"/>
      <c r="BJ287" s="28"/>
      <c r="BK287" s="29"/>
      <c r="BL287" s="30"/>
      <c r="BM287" s="31"/>
      <c r="BN287" s="28"/>
      <c r="BO287" s="29"/>
      <c r="BP287" s="30"/>
      <c r="BQ287" s="31"/>
      <c r="BR287" s="28"/>
      <c r="BS287" s="29"/>
      <c r="BT287" s="30"/>
      <c r="BU287" s="31"/>
      <c r="BV287" s="28"/>
      <c r="BW287" s="29"/>
      <c r="BX287" s="30"/>
      <c r="BY287" s="31"/>
      <c r="BZ287" s="28"/>
      <c r="CA287" s="29"/>
      <c r="CB287" s="30"/>
      <c r="CD287" s="33">
        <f t="shared" si="1397"/>
        <v>0</v>
      </c>
      <c r="CE287" s="17">
        <f t="shared" si="1398"/>
        <v>0</v>
      </c>
      <c r="CF287" s="17">
        <f t="shared" si="1399"/>
        <v>0</v>
      </c>
      <c r="CG287" s="17">
        <f t="shared" si="1400"/>
        <v>0</v>
      </c>
      <c r="CH287" s="17">
        <f t="shared" si="1401"/>
        <v>0</v>
      </c>
      <c r="CJ287" s="17">
        <f t="shared" si="1402"/>
        <v>0</v>
      </c>
      <c r="CK287" s="17">
        <f t="shared" si="1403"/>
        <v>0</v>
      </c>
      <c r="CL287" s="17">
        <f t="shared" si="1404"/>
        <v>0</v>
      </c>
      <c r="CM287" s="17">
        <f t="shared" si="1405"/>
        <v>0</v>
      </c>
      <c r="CN287" s="17">
        <f t="shared" si="1406"/>
        <v>0</v>
      </c>
      <c r="CO287" s="17" t="e">
        <f>#REF!+AG287+AX287+AN287+BH287+#REF!+DP287</f>
        <v>#REF!</v>
      </c>
      <c r="CP287" s="17" t="e">
        <f>CO287*1.261</f>
        <v>#REF!</v>
      </c>
      <c r="CQ287" s="17">
        <f t="shared" si="1295"/>
        <v>475.76350000000002</v>
      </c>
      <c r="CR287" s="17">
        <f t="shared" si="1296"/>
        <v>498.83709999999996</v>
      </c>
      <c r="CS287" s="17">
        <f t="shared" si="1297"/>
        <v>523.3528</v>
      </c>
      <c r="CT287" s="17">
        <f t="shared" si="1298"/>
        <v>552.19479999999999</v>
      </c>
      <c r="CU287" s="17">
        <f t="shared" si="1299"/>
        <v>694.72234999999989</v>
      </c>
      <c r="CV287" s="17">
        <f t="shared" si="1407"/>
        <v>823.94070709999983</v>
      </c>
      <c r="CW287" s="17">
        <f t="shared" si="1300"/>
        <v>40.262</v>
      </c>
      <c r="CX287" s="17">
        <f t="shared" si="1408"/>
        <v>0</v>
      </c>
      <c r="CY287" s="33"/>
      <c r="CZ287" s="33"/>
      <c r="DA287" s="17"/>
      <c r="DB287" s="17"/>
      <c r="DC287" s="17"/>
      <c r="DD287" s="15">
        <f t="shared" si="1409"/>
        <v>90.686339027777763</v>
      </c>
      <c r="DE287" s="15">
        <f t="shared" si="1410"/>
        <v>88.350284342105255</v>
      </c>
      <c r="DF287" s="15">
        <f t="shared" si="1411"/>
        <v>86.24783512499998</v>
      </c>
      <c r="DG287" s="15">
        <f t="shared" si="1412"/>
        <v>84.345619166666651</v>
      </c>
      <c r="DH287" s="15">
        <f t="shared" si="1413"/>
        <v>70.511321287878772</v>
      </c>
      <c r="DI287" s="15"/>
      <c r="DJ287" s="15"/>
      <c r="DK287" s="15"/>
      <c r="DL287" s="15"/>
      <c r="DM287" s="15"/>
      <c r="DO287" s="17"/>
      <c r="DP287" s="17">
        <v>3.8</v>
      </c>
      <c r="DQ287" s="32">
        <v>118.6</v>
      </c>
      <c r="DR287" s="32">
        <f t="shared" si="1414"/>
        <v>344.6080883055555</v>
      </c>
      <c r="DS287" s="32">
        <f t="shared" si="1415"/>
        <v>335.73108049999996</v>
      </c>
      <c r="DT287" s="32">
        <f t="shared" si="1416"/>
        <v>327.74177347499989</v>
      </c>
      <c r="DU287" s="32">
        <f t="shared" si="1417"/>
        <v>320.51335283333327</v>
      </c>
      <c r="DV287" s="32">
        <f t="shared" si="1418"/>
        <v>267.94302089393932</v>
      </c>
      <c r="DW287" s="32">
        <v>128</v>
      </c>
      <c r="DX287" s="32">
        <f t="shared" si="1419"/>
        <v>11607.851395555554</v>
      </c>
      <c r="DY287" s="32">
        <f t="shared" si="1420"/>
        <v>11308.836395789473</v>
      </c>
      <c r="DZ287" s="32">
        <f t="shared" si="1421"/>
        <v>11039.722895999997</v>
      </c>
      <c r="EA287" s="32">
        <f t="shared" si="1422"/>
        <v>10796.239253333331</v>
      </c>
      <c r="EB287" s="32">
        <f t="shared" si="1423"/>
        <v>9025.4491248484828</v>
      </c>
      <c r="ED287" s="15">
        <f t="shared" si="1424"/>
        <v>1632.3541024999997</v>
      </c>
      <c r="EE287" s="15">
        <f t="shared" si="1425"/>
        <v>1678.6554024999998</v>
      </c>
      <c r="EF287" s="15">
        <f t="shared" si="1426"/>
        <v>1724.9567024999997</v>
      </c>
      <c r="EG287" s="15">
        <f t="shared" si="1427"/>
        <v>1771.2580024999997</v>
      </c>
      <c r="EH287" s="15">
        <f t="shared" si="1428"/>
        <v>2326.8736024999994</v>
      </c>
      <c r="EI287" s="34"/>
      <c r="EJ287" s="35">
        <f t="shared" si="1429"/>
        <v>8858.7218666666668</v>
      </c>
      <c r="EK287" s="35">
        <f t="shared" si="1430"/>
        <v>7270.7850666666664</v>
      </c>
      <c r="EL287" s="35"/>
      <c r="EM287" s="35"/>
      <c r="EN287" s="15">
        <f t="shared" si="1301"/>
        <v>66.693305555555554</v>
      </c>
      <c r="EO287" s="15">
        <f t="shared" si="1366"/>
        <v>76.826334210526312</v>
      </c>
      <c r="EP287" s="15">
        <f t="shared" si="1367"/>
        <v>74.998117499999992</v>
      </c>
      <c r="EQ287" s="15">
        <f t="shared" si="1368"/>
        <v>69.208764583333334</v>
      </c>
      <c r="ER287" s="15">
        <f t="shared" si="1302"/>
        <v>56.803008333333331</v>
      </c>
      <c r="ES287" s="15"/>
      <c r="ET287" s="15">
        <f t="shared" si="1369"/>
        <v>1200.4794999999999</v>
      </c>
      <c r="EU287" s="15">
        <f t="shared" si="1370"/>
        <v>1459.7003499999998</v>
      </c>
      <c r="EV287" s="15">
        <f t="shared" si="1371"/>
        <v>1499.9623499999998</v>
      </c>
      <c r="EW287" s="15">
        <f t="shared" si="1431"/>
        <v>1661.01035</v>
      </c>
      <c r="EX287" s="15">
        <f t="shared" si="1432"/>
        <v>2385.7263499999999</v>
      </c>
      <c r="EY287" s="17">
        <f t="shared" si="1303"/>
        <v>1200.4794999999999</v>
      </c>
      <c r="EZ287" s="17">
        <f t="shared" si="1304"/>
        <v>1263.8151</v>
      </c>
      <c r="FA287" s="17">
        <f t="shared" si="1305"/>
        <v>1328.5927999999999</v>
      </c>
      <c r="FB287" s="17">
        <f t="shared" si="1306"/>
        <v>1518.4828</v>
      </c>
      <c r="FC287" s="17">
        <f t="shared" si="1307"/>
        <v>2385.7263499999999</v>
      </c>
      <c r="FE287" s="17"/>
      <c r="FF287" s="17"/>
      <c r="FG287" s="17"/>
      <c r="FH287" s="17"/>
      <c r="FI287" s="17"/>
    </row>
    <row r="288" spans="1:170" ht="13.5" thickBot="1">
      <c r="A288" s="22">
        <v>6</v>
      </c>
      <c r="B288" s="18" t="s">
        <v>280</v>
      </c>
      <c r="C288" s="23">
        <v>18</v>
      </c>
      <c r="D288" s="24">
        <v>19</v>
      </c>
      <c r="E288" s="24">
        <v>20</v>
      </c>
      <c r="F288" s="24">
        <v>21</v>
      </c>
      <c r="G288" s="25">
        <v>33</v>
      </c>
      <c r="H288" s="26"/>
      <c r="I288" s="26">
        <f t="shared" si="1292"/>
        <v>0</v>
      </c>
      <c r="J288" s="4">
        <f t="shared" si="1374"/>
        <v>0</v>
      </c>
      <c r="K288" s="4">
        <f t="shared" si="1375"/>
        <v>0</v>
      </c>
      <c r="L288" s="4">
        <f t="shared" si="1376"/>
        <v>0</v>
      </c>
      <c r="M288" s="4">
        <f t="shared" si="1377"/>
        <v>0</v>
      </c>
      <c r="N288" s="6">
        <f t="shared" si="1378"/>
        <v>0</v>
      </c>
      <c r="O288" s="14">
        <v>0</v>
      </c>
      <c r="P288" s="4">
        <f>O288*1</f>
        <v>0</v>
      </c>
      <c r="Q288" s="4">
        <f t="shared" si="1294"/>
        <v>0</v>
      </c>
      <c r="R288" s="4">
        <f t="shared" si="1379"/>
        <v>0</v>
      </c>
      <c r="S288" s="4">
        <f t="shared" si="1380"/>
        <v>0</v>
      </c>
      <c r="T288" s="4">
        <f t="shared" si="1381"/>
        <v>0</v>
      </c>
      <c r="U288" s="4">
        <f t="shared" si="1382"/>
        <v>0</v>
      </c>
      <c r="V288" s="7">
        <f t="shared" si="1383"/>
        <v>0</v>
      </c>
      <c r="W288" s="156">
        <v>8.1999999999999993</v>
      </c>
      <c r="X288" s="4">
        <v>4.91</v>
      </c>
      <c r="Y288" s="4">
        <f t="shared" si="1384"/>
        <v>40.262</v>
      </c>
      <c r="Z288" s="156">
        <v>15</v>
      </c>
      <c r="AA288" s="4">
        <v>4.91</v>
      </c>
      <c r="AB288" s="157">
        <f t="shared" si="1385"/>
        <v>73.650000000000006</v>
      </c>
      <c r="AC288" s="14">
        <v>7.3</v>
      </c>
      <c r="AD288" s="4">
        <v>31</v>
      </c>
      <c r="AE288" s="4" t="e">
        <f>#REF!*AC288</f>
        <v>#REF!</v>
      </c>
      <c r="AF288" s="6">
        <f t="shared" si="1386"/>
        <v>35.65</v>
      </c>
      <c r="AG288" s="7">
        <f t="shared" si="1387"/>
        <v>226.29999999999998</v>
      </c>
      <c r="AH288" s="5"/>
      <c r="AI288" s="4">
        <v>0</v>
      </c>
      <c r="AJ288" s="4"/>
      <c r="AK288" s="4">
        <f t="shared" si="1388"/>
        <v>0</v>
      </c>
      <c r="AL288" s="4">
        <v>0</v>
      </c>
      <c r="AM288" s="4">
        <v>0</v>
      </c>
      <c r="AN288" s="6">
        <f t="shared" si="1389"/>
        <v>0</v>
      </c>
      <c r="AO288" s="14">
        <v>0</v>
      </c>
      <c r="AP288" s="4">
        <v>0</v>
      </c>
      <c r="AQ288" s="4">
        <f>AP288*1.193</f>
        <v>0</v>
      </c>
      <c r="AR288" s="6">
        <f t="shared" si="1390"/>
        <v>0</v>
      </c>
      <c r="AS288" s="7">
        <f t="shared" si="1391"/>
        <v>0</v>
      </c>
      <c r="AT288" s="156">
        <v>15</v>
      </c>
      <c r="AU288" s="4">
        <v>1.62</v>
      </c>
      <c r="AV288" s="4">
        <v>4.71</v>
      </c>
      <c r="AW288" s="4">
        <f t="shared" si="1392"/>
        <v>24.3</v>
      </c>
      <c r="AX288" s="6">
        <f t="shared" si="1393"/>
        <v>70.650000000000006</v>
      </c>
      <c r="AY288" s="165">
        <v>60.1</v>
      </c>
      <c r="AZ288" s="4">
        <v>1.1200000000000001</v>
      </c>
      <c r="BA288" s="4">
        <v>68.900000000000006</v>
      </c>
      <c r="BB288" s="4">
        <v>84.8</v>
      </c>
      <c r="BC288" s="4">
        <v>109.5</v>
      </c>
      <c r="BD288" s="4">
        <v>176.7</v>
      </c>
      <c r="BE288" s="4">
        <f>2.09*115/100</f>
        <v>2.4034999999999997</v>
      </c>
      <c r="BF288" s="4">
        <f t="shared" si="1394"/>
        <v>67.312000000000012</v>
      </c>
      <c r="BG288" s="6">
        <f t="shared" si="1395"/>
        <v>2.64385</v>
      </c>
      <c r="BH288" s="7">
        <f t="shared" si="1396"/>
        <v>144.45034999999999</v>
      </c>
      <c r="BI288" s="27"/>
      <c r="BJ288" s="28"/>
      <c r="BK288" s="29"/>
      <c r="BL288" s="30"/>
      <c r="BM288" s="31"/>
      <c r="BN288" s="28"/>
      <c r="BO288" s="29"/>
      <c r="BP288" s="30"/>
      <c r="BQ288" s="31"/>
      <c r="BR288" s="28"/>
      <c r="BS288" s="29"/>
      <c r="BT288" s="30"/>
      <c r="BU288" s="31"/>
      <c r="BV288" s="28"/>
      <c r="BW288" s="29"/>
      <c r="BX288" s="30"/>
      <c r="BY288" s="31"/>
      <c r="BZ288" s="28"/>
      <c r="CA288" s="29"/>
      <c r="CB288" s="30"/>
      <c r="CD288" s="33">
        <f t="shared" si="1397"/>
        <v>0</v>
      </c>
      <c r="CE288" s="17">
        <f t="shared" si="1398"/>
        <v>0</v>
      </c>
      <c r="CF288" s="17">
        <f t="shared" si="1399"/>
        <v>0</v>
      </c>
      <c r="CG288" s="17">
        <f t="shared" si="1400"/>
        <v>0</v>
      </c>
      <c r="CH288" s="17">
        <f t="shared" si="1401"/>
        <v>0</v>
      </c>
      <c r="CJ288" s="17">
        <f t="shared" si="1402"/>
        <v>0</v>
      </c>
      <c r="CK288" s="17">
        <f t="shared" si="1403"/>
        <v>0</v>
      </c>
      <c r="CL288" s="17">
        <f t="shared" si="1404"/>
        <v>0</v>
      </c>
      <c r="CM288" s="17">
        <f t="shared" si="1405"/>
        <v>0</v>
      </c>
      <c r="CN288" s="17">
        <f t="shared" si="1406"/>
        <v>0</v>
      </c>
      <c r="CO288" s="17" t="e">
        <f>#REF!+AG288+AX288+AN288+BH288+#REF!+DP288</f>
        <v>#REF!</v>
      </c>
      <c r="CP288" s="17" t="e">
        <f>CO288*1.261</f>
        <v>#REF!</v>
      </c>
      <c r="CQ288" s="17">
        <f t="shared" si="1295"/>
        <v>515.05034999999998</v>
      </c>
      <c r="CR288" s="17">
        <f t="shared" si="1296"/>
        <v>536.20114999999998</v>
      </c>
      <c r="CS288" s="17">
        <f t="shared" si="1297"/>
        <v>574.41679999999997</v>
      </c>
      <c r="CT288" s="17">
        <f t="shared" si="1298"/>
        <v>633.78324999999995</v>
      </c>
      <c r="CU288" s="17">
        <f t="shared" si="1299"/>
        <v>795.29844999999989</v>
      </c>
      <c r="CV288" s="17">
        <f t="shared" si="1407"/>
        <v>940.83806634999985</v>
      </c>
      <c r="CW288" s="17">
        <f t="shared" si="1300"/>
        <v>40.262</v>
      </c>
      <c r="CX288" s="17">
        <f t="shared" si="1408"/>
        <v>0</v>
      </c>
      <c r="CY288" s="33"/>
      <c r="CZ288" s="33"/>
      <c r="DA288" s="17"/>
      <c r="DB288" s="17"/>
      <c r="DC288" s="17"/>
      <c r="DD288" s="15">
        <f t="shared" si="1409"/>
        <v>97.112034305555525</v>
      </c>
      <c r="DE288" s="15">
        <f t="shared" si="1410"/>
        <v>94.43778513157892</v>
      </c>
      <c r="DF288" s="15">
        <f t="shared" si="1411"/>
        <v>92.030960874999991</v>
      </c>
      <c r="DG288" s="15">
        <f t="shared" si="1412"/>
        <v>89.853357976190466</v>
      </c>
      <c r="DH288" s="15">
        <f t="shared" si="1413"/>
        <v>74.016245984848481</v>
      </c>
      <c r="DI288" s="15"/>
      <c r="DJ288" s="15"/>
      <c r="DK288" s="15"/>
      <c r="DL288" s="15"/>
      <c r="DM288" s="15"/>
      <c r="DO288" s="17"/>
      <c r="DP288" s="17">
        <v>1.6</v>
      </c>
      <c r="DQ288" s="32">
        <v>118.3</v>
      </c>
      <c r="DR288" s="32">
        <f t="shared" si="1414"/>
        <v>155.37925488888885</v>
      </c>
      <c r="DS288" s="32">
        <f t="shared" si="1415"/>
        <v>151.10045621052629</v>
      </c>
      <c r="DT288" s="32">
        <f t="shared" si="1416"/>
        <v>147.24953739999998</v>
      </c>
      <c r="DU288" s="32">
        <f t="shared" si="1417"/>
        <v>143.76537276190476</v>
      </c>
      <c r="DV288" s="32">
        <f t="shared" si="1418"/>
        <v>118.42599357575757</v>
      </c>
      <c r="DW288" s="32">
        <v>14</v>
      </c>
      <c r="DX288" s="32">
        <f t="shared" si="1419"/>
        <v>1359.5684802777773</v>
      </c>
      <c r="DY288" s="32">
        <f t="shared" si="1420"/>
        <v>1322.1289918421048</v>
      </c>
      <c r="DZ288" s="32">
        <f t="shared" si="1421"/>
        <v>1288.4334522499998</v>
      </c>
      <c r="EA288" s="32">
        <f t="shared" si="1422"/>
        <v>1257.9470116666666</v>
      </c>
      <c r="EB288" s="32">
        <f t="shared" si="1423"/>
        <v>1036.2274437878787</v>
      </c>
      <c r="ED288" s="15">
        <f t="shared" si="1424"/>
        <v>1748.0166174999995</v>
      </c>
      <c r="EE288" s="15">
        <f t="shared" si="1425"/>
        <v>1794.3179174999996</v>
      </c>
      <c r="EF288" s="15">
        <f t="shared" si="1426"/>
        <v>1840.6192174999999</v>
      </c>
      <c r="EG288" s="15">
        <f t="shared" si="1427"/>
        <v>1886.9205174999997</v>
      </c>
      <c r="EH288" s="15">
        <f t="shared" si="1428"/>
        <v>2442.5361174999998</v>
      </c>
      <c r="EI288" s="34"/>
      <c r="EJ288" s="35">
        <f t="shared" si="1429"/>
        <v>1027.5920958333334</v>
      </c>
      <c r="EK288" s="35">
        <f t="shared" si="1430"/>
        <v>828.7674833333333</v>
      </c>
      <c r="EL288" s="35"/>
      <c r="EM288" s="35"/>
      <c r="EN288" s="15">
        <f t="shared" si="1301"/>
        <v>68.875908333333328</v>
      </c>
      <c r="EO288" s="15">
        <f t="shared" si="1366"/>
        <v>82.119813157894725</v>
      </c>
      <c r="EP288" s="15">
        <f t="shared" si="1367"/>
        <v>80.026922499999998</v>
      </c>
      <c r="EQ288" s="15">
        <f t="shared" si="1368"/>
        <v>73.399435416666662</v>
      </c>
      <c r="ER288" s="15">
        <f t="shared" si="1302"/>
        <v>59.197677380952378</v>
      </c>
      <c r="ES288" s="15"/>
      <c r="ET288" s="15">
        <f t="shared" si="1369"/>
        <v>1239.7663499999999</v>
      </c>
      <c r="EU288" s="15">
        <f t="shared" si="1370"/>
        <v>1560.2764499999998</v>
      </c>
      <c r="EV288" s="15">
        <f t="shared" si="1371"/>
        <v>1600.53845</v>
      </c>
      <c r="EW288" s="15">
        <f t="shared" si="1431"/>
        <v>1761.5864499999998</v>
      </c>
      <c r="EX288" s="15">
        <f t="shared" si="1432"/>
        <v>2486.3024499999997</v>
      </c>
      <c r="EY288" s="17">
        <f t="shared" si="1303"/>
        <v>1239.7663499999999</v>
      </c>
      <c r="EZ288" s="17">
        <f t="shared" si="1304"/>
        <v>1301.1791499999999</v>
      </c>
      <c r="FA288" s="17">
        <f t="shared" si="1305"/>
        <v>1379.6568</v>
      </c>
      <c r="FB288" s="17">
        <f t="shared" si="1306"/>
        <v>1600.07125</v>
      </c>
      <c r="FC288" s="17">
        <f t="shared" si="1307"/>
        <v>2486.3024499999997</v>
      </c>
      <c r="FE288" s="17"/>
      <c r="FF288" s="17"/>
      <c r="FG288" s="17"/>
      <c r="FH288" s="17"/>
      <c r="FI288" s="17"/>
    </row>
    <row r="289" spans="1:165" ht="13.5" thickBot="1">
      <c r="A289" s="221">
        <v>7</v>
      </c>
      <c r="B289" s="21" t="s">
        <v>281</v>
      </c>
      <c r="C289" s="37">
        <v>18</v>
      </c>
      <c r="D289" s="38">
        <v>19</v>
      </c>
      <c r="E289" s="38">
        <v>20</v>
      </c>
      <c r="F289" s="38">
        <v>21</v>
      </c>
      <c r="G289" s="39">
        <v>33</v>
      </c>
      <c r="H289" s="26">
        <v>11.43</v>
      </c>
      <c r="I289" s="26">
        <f t="shared" si="1292"/>
        <v>12.573</v>
      </c>
      <c r="J289" s="10">
        <f t="shared" si="1374"/>
        <v>226.31400000000002</v>
      </c>
      <c r="K289" s="10">
        <f t="shared" si="1375"/>
        <v>238.887</v>
      </c>
      <c r="L289" s="10">
        <f t="shared" si="1376"/>
        <v>251.46</v>
      </c>
      <c r="M289" s="10">
        <f t="shared" si="1377"/>
        <v>264.03300000000002</v>
      </c>
      <c r="N289" s="40">
        <f t="shared" si="1378"/>
        <v>414.90899999999999</v>
      </c>
      <c r="O289" s="224">
        <v>1.4500000000000001E-2</v>
      </c>
      <c r="P289" s="4">
        <v>1720.44</v>
      </c>
      <c r="Q289" s="4">
        <f t="shared" si="1294"/>
        <v>1961.3016</v>
      </c>
      <c r="R289" s="10">
        <f t="shared" si="1379"/>
        <v>449.03484000000003</v>
      </c>
      <c r="S289" s="10">
        <f t="shared" si="1380"/>
        <v>473.98122000000001</v>
      </c>
      <c r="T289" s="10">
        <f t="shared" si="1381"/>
        <v>498.92760000000004</v>
      </c>
      <c r="U289" s="10">
        <f t="shared" si="1382"/>
        <v>523.87398000000007</v>
      </c>
      <c r="V289" s="42">
        <f t="shared" si="1383"/>
        <v>823.23054000000002</v>
      </c>
      <c r="W289" s="156">
        <v>8.1999999999999993</v>
      </c>
      <c r="X289" s="4">
        <v>4.91</v>
      </c>
      <c r="Y289" s="4">
        <f t="shared" si="1384"/>
        <v>40.262</v>
      </c>
      <c r="Z289" s="156">
        <v>15</v>
      </c>
      <c r="AA289" s="4">
        <v>4.91</v>
      </c>
      <c r="AB289" s="157">
        <f t="shared" si="1385"/>
        <v>73.650000000000006</v>
      </c>
      <c r="AC289" s="213">
        <v>9.1</v>
      </c>
      <c r="AD289" s="4">
        <v>35.369999999999997</v>
      </c>
      <c r="AE289" s="10" t="e">
        <f>#REF!*AC289</f>
        <v>#REF!</v>
      </c>
      <c r="AF289" s="6">
        <f t="shared" si="1386"/>
        <v>40.675499999999992</v>
      </c>
      <c r="AG289" s="7">
        <f t="shared" si="1387"/>
        <v>321.86699999999996</v>
      </c>
      <c r="AH289" s="214">
        <v>9.1</v>
      </c>
      <c r="AI289" s="10">
        <v>10.23</v>
      </c>
      <c r="AJ289" s="10">
        <v>24.11</v>
      </c>
      <c r="AK289" s="10">
        <f t="shared" si="1388"/>
        <v>93.093000000000004</v>
      </c>
      <c r="AL289" s="10">
        <v>0</v>
      </c>
      <c r="AM289" s="10">
        <v>0</v>
      </c>
      <c r="AN289" s="6">
        <f t="shared" si="1389"/>
        <v>219.40099999999998</v>
      </c>
      <c r="AO289" s="224">
        <v>0.16700000000000001</v>
      </c>
      <c r="AP289" s="10">
        <v>102.6</v>
      </c>
      <c r="AQ289" s="4">
        <v>18.75</v>
      </c>
      <c r="AR289" s="6">
        <f t="shared" si="1390"/>
        <v>20.625</v>
      </c>
      <c r="AS289" s="7">
        <f t="shared" si="1391"/>
        <v>3.1312500000000001</v>
      </c>
      <c r="AT289" s="156">
        <v>15</v>
      </c>
      <c r="AU289" s="10">
        <v>1.62</v>
      </c>
      <c r="AV289" s="4">
        <v>4.71</v>
      </c>
      <c r="AW289" s="10">
        <f t="shared" si="1392"/>
        <v>24.3</v>
      </c>
      <c r="AX289" s="6">
        <f t="shared" si="1393"/>
        <v>70.650000000000006</v>
      </c>
      <c r="AY289" s="165">
        <v>65</v>
      </c>
      <c r="AZ289" s="10">
        <v>1.1200000000000001</v>
      </c>
      <c r="BA289" s="4">
        <v>74.599999999999994</v>
      </c>
      <c r="BB289" s="4">
        <v>84.8</v>
      </c>
      <c r="BC289" s="4">
        <v>96.8</v>
      </c>
      <c r="BD289" s="4">
        <v>121</v>
      </c>
      <c r="BE289" s="4">
        <f>2.09*115/100</f>
        <v>2.4034999999999997</v>
      </c>
      <c r="BF289" s="10">
        <f t="shared" si="1394"/>
        <v>72.800000000000011</v>
      </c>
      <c r="BG289" s="6">
        <f t="shared" si="1395"/>
        <v>2.64385</v>
      </c>
      <c r="BH289" s="7">
        <f t="shared" si="1396"/>
        <v>156.22749999999999</v>
      </c>
      <c r="BI289" s="43"/>
      <c r="BJ289" s="44"/>
      <c r="BK289" s="45"/>
      <c r="BL289" s="46"/>
      <c r="BM289" s="47"/>
      <c r="BN289" s="44"/>
      <c r="BO289" s="45"/>
      <c r="BP289" s="46"/>
      <c r="BQ289" s="47"/>
      <c r="BR289" s="44"/>
      <c r="BS289" s="45"/>
      <c r="BT289" s="46"/>
      <c r="BU289" s="47"/>
      <c r="BV289" s="44"/>
      <c r="BW289" s="45"/>
      <c r="BX289" s="46"/>
      <c r="BY289" s="47"/>
      <c r="BZ289" s="44"/>
      <c r="CA289" s="45"/>
      <c r="CB289" s="46"/>
      <c r="CD289" s="33">
        <f t="shared" si="1397"/>
        <v>15.65625</v>
      </c>
      <c r="CE289" s="17">
        <f t="shared" si="1398"/>
        <v>12.525</v>
      </c>
      <c r="CF289" s="17">
        <f t="shared" si="1399"/>
        <v>9.3937500000000007</v>
      </c>
      <c r="CG289" s="17">
        <f t="shared" si="1400"/>
        <v>6.2625000000000002</v>
      </c>
      <c r="CH289" s="17">
        <f t="shared" si="1401"/>
        <v>3.1312500000000001</v>
      </c>
      <c r="CJ289" s="17">
        <f t="shared" si="1402"/>
        <v>0.17395833333333333</v>
      </c>
      <c r="CK289" s="17">
        <f t="shared" si="1403"/>
        <v>0.16480263157894737</v>
      </c>
      <c r="CL289" s="17">
        <f t="shared" si="1404"/>
        <v>0.15656249999999999</v>
      </c>
      <c r="CM289" s="17">
        <f t="shared" si="1405"/>
        <v>0.14910714285714285</v>
      </c>
      <c r="CN289" s="17">
        <f t="shared" si="1406"/>
        <v>9.4886363636363644E-2</v>
      </c>
      <c r="CO289" s="17" t="e">
        <f>#REF!+AG289+AX289+AN289+BH289+#REF!+DP289</f>
        <v>#REF!</v>
      </c>
      <c r="CP289" s="17" t="e">
        <f>CO289*1.25</f>
        <v>#REF!</v>
      </c>
      <c r="CQ289" s="17">
        <f t="shared" si="1295"/>
        <v>844.92674999999986</v>
      </c>
      <c r="CR289" s="17">
        <f t="shared" si="1296"/>
        <v>868.0003499999998</v>
      </c>
      <c r="CS289" s="17">
        <f t="shared" si="1297"/>
        <v>892.51604999999984</v>
      </c>
      <c r="CT289" s="17">
        <f t="shared" si="1298"/>
        <v>921.35804999999982</v>
      </c>
      <c r="CU289" s="17">
        <f t="shared" si="1299"/>
        <v>979.52274999999986</v>
      </c>
      <c r="CV289" s="17">
        <f t="shared" si="1407"/>
        <v>1137.2259127499999</v>
      </c>
      <c r="CW289" s="17">
        <f t="shared" si="1300"/>
        <v>40.262</v>
      </c>
      <c r="CX289" s="17">
        <f t="shared" si="1408"/>
        <v>24.946380000000001</v>
      </c>
      <c r="CY289" s="33"/>
      <c r="CZ289" s="33"/>
      <c r="DA289" s="17"/>
      <c r="DB289" s="17"/>
      <c r="DC289" s="17"/>
      <c r="DD289" s="15">
        <f t="shared" si="1409"/>
        <v>108.88192013888889</v>
      </c>
      <c r="DE289" s="15">
        <f t="shared" si="1410"/>
        <v>105.58820328947367</v>
      </c>
      <c r="DF289" s="15">
        <f t="shared" si="1411"/>
        <v>102.62385812499998</v>
      </c>
      <c r="DG289" s="15">
        <f t="shared" si="1412"/>
        <v>99.941831547619032</v>
      </c>
      <c r="DH289" s="15">
        <f t="shared" si="1413"/>
        <v>80.436183712121192</v>
      </c>
      <c r="DI289" s="15"/>
      <c r="DJ289" s="15"/>
      <c r="DK289" s="15"/>
      <c r="DL289" s="15"/>
      <c r="DM289" s="15"/>
      <c r="DO289" s="17"/>
      <c r="DP289" s="17">
        <v>13.1</v>
      </c>
      <c r="DQ289" s="32">
        <v>116.1</v>
      </c>
      <c r="DR289" s="32">
        <f t="shared" si="1414"/>
        <v>1426.3531538194443</v>
      </c>
      <c r="DS289" s="32">
        <f t="shared" si="1415"/>
        <v>1383.205463092105</v>
      </c>
      <c r="DT289" s="32">
        <f t="shared" si="1416"/>
        <v>1344.3725414374996</v>
      </c>
      <c r="DU289" s="32">
        <f t="shared" si="1417"/>
        <v>1309.2379932738093</v>
      </c>
      <c r="DV289" s="32">
        <f t="shared" si="1418"/>
        <v>1053.7140066287875</v>
      </c>
      <c r="DW289" s="32">
        <v>227</v>
      </c>
      <c r="DX289" s="32">
        <f t="shared" si="1419"/>
        <v>24716.195871527776</v>
      </c>
      <c r="DY289" s="32">
        <f t="shared" si="1420"/>
        <v>23968.522146710522</v>
      </c>
      <c r="DZ289" s="32">
        <f t="shared" si="1421"/>
        <v>23295.615794374997</v>
      </c>
      <c r="EA289" s="32">
        <f t="shared" si="1422"/>
        <v>22686.79576130952</v>
      </c>
      <c r="EB289" s="32">
        <f t="shared" si="1423"/>
        <v>18259.013702651511</v>
      </c>
      <c r="ED289" s="15">
        <f t="shared" si="1424"/>
        <v>1959.8745624999999</v>
      </c>
      <c r="EE289" s="15">
        <f t="shared" si="1425"/>
        <v>2006.1758624999998</v>
      </c>
      <c r="EF289" s="15">
        <f t="shared" si="1426"/>
        <v>2052.4771624999998</v>
      </c>
      <c r="EG289" s="15">
        <f t="shared" si="1427"/>
        <v>2098.7784624999995</v>
      </c>
      <c r="EH289" s="15">
        <f t="shared" si="1428"/>
        <v>2654.3940624999996</v>
      </c>
      <c r="EI289" s="34"/>
      <c r="EJ289" s="35">
        <f t="shared" si="1429"/>
        <v>18404.126677083332</v>
      </c>
      <c r="EK289" s="35">
        <f t="shared" si="1430"/>
        <v>14433.561244047618</v>
      </c>
      <c r="EL289" s="35"/>
      <c r="EM289" s="35"/>
      <c r="EN289" s="15">
        <f t="shared" si="1301"/>
        <v>87.202374999999989</v>
      </c>
      <c r="EO289" s="15">
        <f t="shared" si="1366"/>
        <v>91.815828947368416</v>
      </c>
      <c r="EP289" s="15">
        <f t="shared" si="1367"/>
        <v>89.238137499999993</v>
      </c>
      <c r="EQ289" s="15">
        <f t="shared" si="1368"/>
        <v>81.075447916666661</v>
      </c>
      <c r="ER289" s="15">
        <f t="shared" si="1302"/>
        <v>63.583970238095233</v>
      </c>
      <c r="ES289" s="15"/>
      <c r="ET289" s="15">
        <f t="shared" si="1369"/>
        <v>1569.6427499999998</v>
      </c>
      <c r="EU289" s="15">
        <f t="shared" si="1370"/>
        <v>1744.5007499999999</v>
      </c>
      <c r="EV289" s="15">
        <f t="shared" si="1371"/>
        <v>1784.7627499999999</v>
      </c>
      <c r="EW289" s="15">
        <f t="shared" si="1431"/>
        <v>1945.8107499999999</v>
      </c>
      <c r="EX289" s="15">
        <f t="shared" si="1432"/>
        <v>2670.52675</v>
      </c>
      <c r="EY289" s="17">
        <f t="shared" si="1303"/>
        <v>1569.6427499999998</v>
      </c>
      <c r="EZ289" s="17">
        <f t="shared" si="1304"/>
        <v>1632.9783499999999</v>
      </c>
      <c r="FA289" s="17">
        <f t="shared" si="1305"/>
        <v>1697.75605</v>
      </c>
      <c r="FB289" s="17">
        <f t="shared" si="1306"/>
        <v>1887.6460499999998</v>
      </c>
      <c r="FC289" s="17">
        <f t="shared" si="1307"/>
        <v>2670.52675</v>
      </c>
      <c r="FE289" s="17"/>
      <c r="FF289" s="17"/>
      <c r="FG289" s="17"/>
      <c r="FH289" s="17"/>
      <c r="FI289" s="17"/>
    </row>
    <row r="290" spans="1:165" ht="13.5" thickBot="1">
      <c r="A290" s="206">
        <v>23</v>
      </c>
      <c r="B290" s="207" t="s">
        <v>282</v>
      </c>
      <c r="C290" s="138"/>
      <c r="D290" s="139"/>
      <c r="E290" s="139"/>
      <c r="F290" s="139"/>
      <c r="G290" s="140"/>
      <c r="H290" s="26"/>
      <c r="I290" s="26">
        <f t="shared" si="1292"/>
        <v>0</v>
      </c>
      <c r="J290" s="11"/>
      <c r="K290" s="11"/>
      <c r="L290" s="11"/>
      <c r="M290" s="11"/>
      <c r="N290" s="143"/>
      <c r="O290" s="216"/>
      <c r="P290" s="4">
        <f t="shared" ref="P290:P296" si="1433">O290*1</f>
        <v>0</v>
      </c>
      <c r="Q290" s="4">
        <f t="shared" si="1294"/>
        <v>0</v>
      </c>
      <c r="R290" s="11"/>
      <c r="S290" s="11"/>
      <c r="T290" s="11"/>
      <c r="U290" s="11"/>
      <c r="V290" s="16"/>
      <c r="W290" s="156"/>
      <c r="X290" s="4"/>
      <c r="Y290" s="4"/>
      <c r="Z290" s="156"/>
      <c r="AA290" s="4"/>
      <c r="AB290" s="157"/>
      <c r="AC290" s="216"/>
      <c r="AD290" s="6"/>
      <c r="AE290" s="11"/>
      <c r="AF290" s="6"/>
      <c r="AG290" s="7"/>
      <c r="AH290" s="217"/>
      <c r="AI290" s="11"/>
      <c r="AJ290" s="11"/>
      <c r="AK290" s="11"/>
      <c r="AL290" s="11"/>
      <c r="AM290" s="11"/>
      <c r="AN290" s="6"/>
      <c r="AO290" s="216"/>
      <c r="AP290" s="11"/>
      <c r="AQ290" s="4"/>
      <c r="AR290" s="6"/>
      <c r="AS290" s="7"/>
      <c r="AT290" s="156"/>
      <c r="AU290" s="11"/>
      <c r="AV290" s="4"/>
      <c r="AW290" s="11"/>
      <c r="AX290" s="6"/>
      <c r="AY290" s="165"/>
      <c r="AZ290" s="11"/>
      <c r="BA290" s="4"/>
      <c r="BB290" s="4"/>
      <c r="BC290" s="4"/>
      <c r="BD290" s="4"/>
      <c r="BE290" s="4"/>
      <c r="BF290" s="11"/>
      <c r="BG290" s="6"/>
      <c r="BH290" s="7"/>
      <c r="BI290" s="190"/>
      <c r="BJ290" s="191"/>
      <c r="BK290" s="192"/>
      <c r="BL290" s="193"/>
      <c r="BM290" s="194"/>
      <c r="BN290" s="191"/>
      <c r="BO290" s="192"/>
      <c r="BP290" s="193"/>
      <c r="BQ290" s="194"/>
      <c r="BR290" s="191"/>
      <c r="BS290" s="192"/>
      <c r="BT290" s="193"/>
      <c r="BU290" s="194"/>
      <c r="BV290" s="191"/>
      <c r="BW290" s="192"/>
      <c r="BX290" s="193"/>
      <c r="BY290" s="194"/>
      <c r="BZ290" s="191"/>
      <c r="CA290" s="192"/>
      <c r="CB290" s="193"/>
      <c r="CD290" s="33"/>
      <c r="CE290" s="17"/>
      <c r="CF290" s="17"/>
      <c r="CG290" s="17"/>
      <c r="CH290" s="17"/>
      <c r="CJ290" s="17"/>
      <c r="CK290" s="17"/>
      <c r="CL290" s="17"/>
      <c r="CM290" s="17"/>
      <c r="CN290" s="17"/>
      <c r="CO290" s="17"/>
      <c r="CP290" s="17"/>
      <c r="CQ290" s="17">
        <f t="shared" si="1295"/>
        <v>0</v>
      </c>
      <c r="CR290" s="17">
        <f t="shared" si="1296"/>
        <v>0</v>
      </c>
      <c r="CS290" s="17">
        <f t="shared" si="1297"/>
        <v>0</v>
      </c>
      <c r="CT290" s="17">
        <f t="shared" si="1298"/>
        <v>0</v>
      </c>
      <c r="CU290" s="17">
        <f t="shared" si="1299"/>
        <v>0</v>
      </c>
      <c r="CV290" s="17"/>
      <c r="CW290" s="17">
        <f t="shared" si="1300"/>
        <v>0</v>
      </c>
      <c r="CX290" s="17"/>
      <c r="CY290" s="33"/>
      <c r="CZ290" s="33"/>
      <c r="DA290" s="17"/>
      <c r="DB290" s="17"/>
      <c r="DC290" s="17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O290" s="17"/>
      <c r="DP290" s="17"/>
      <c r="ED290" s="15"/>
      <c r="EE290" s="15"/>
      <c r="EF290" s="15"/>
      <c r="EG290" s="15"/>
      <c r="EH290" s="15"/>
      <c r="EI290" s="34"/>
      <c r="EJ290" s="35"/>
      <c r="EK290" s="35"/>
      <c r="EL290" s="35"/>
      <c r="EM290" s="35"/>
      <c r="EN290" s="15">
        <f t="shared" si="1301"/>
        <v>0</v>
      </c>
      <c r="EO290" s="15">
        <f t="shared" si="1366"/>
        <v>0</v>
      </c>
      <c r="EP290" s="15">
        <f t="shared" si="1367"/>
        <v>0</v>
      </c>
      <c r="EQ290" s="15">
        <f t="shared" si="1368"/>
        <v>0</v>
      </c>
      <c r="ER290" s="15">
        <f t="shared" si="1302"/>
        <v>0</v>
      </c>
      <c r="ES290" s="15"/>
      <c r="ET290" s="15">
        <f t="shared" si="1369"/>
        <v>0</v>
      </c>
      <c r="EU290" s="15">
        <f t="shared" si="1370"/>
        <v>0</v>
      </c>
      <c r="EV290" s="15">
        <f t="shared" si="1371"/>
        <v>0</v>
      </c>
      <c r="EW290" s="15"/>
      <c r="EX290" s="15"/>
      <c r="EY290" s="17">
        <f t="shared" si="1303"/>
        <v>0</v>
      </c>
      <c r="EZ290" s="17">
        <f t="shared" si="1304"/>
        <v>0</v>
      </c>
      <c r="FA290" s="17">
        <f t="shared" si="1305"/>
        <v>0</v>
      </c>
      <c r="FB290" s="17">
        <f t="shared" si="1306"/>
        <v>0</v>
      </c>
      <c r="FC290" s="17">
        <f t="shared" si="1307"/>
        <v>0</v>
      </c>
      <c r="FE290" s="17"/>
      <c r="FF290" s="17"/>
      <c r="FG290" s="17"/>
      <c r="FH290" s="17"/>
      <c r="FI290" s="17"/>
    </row>
    <row r="291" spans="1:165" ht="13.5" thickBot="1">
      <c r="A291" s="22">
        <v>1</v>
      </c>
      <c r="B291" s="18" t="s">
        <v>283</v>
      </c>
      <c r="C291" s="23">
        <v>18</v>
      </c>
      <c r="D291" s="24">
        <v>19</v>
      </c>
      <c r="E291" s="24">
        <v>20</v>
      </c>
      <c r="F291" s="24">
        <v>21</v>
      </c>
      <c r="G291" s="25">
        <v>33</v>
      </c>
      <c r="H291" s="26"/>
      <c r="I291" s="26">
        <f t="shared" si="1292"/>
        <v>0</v>
      </c>
      <c r="J291" s="4">
        <f t="shared" ref="J291:J297" si="1434">I291*C291</f>
        <v>0</v>
      </c>
      <c r="K291" s="4">
        <f t="shared" ref="K291:K297" si="1435">I291*D291</f>
        <v>0</v>
      </c>
      <c r="L291" s="4">
        <f t="shared" ref="L291:L297" si="1436">I291*E291</f>
        <v>0</v>
      </c>
      <c r="M291" s="4">
        <f t="shared" ref="M291:M297" si="1437">I291*F291</f>
        <v>0</v>
      </c>
      <c r="N291" s="6">
        <f t="shared" ref="N291:N297" si="1438">I291*G291</f>
        <v>0</v>
      </c>
      <c r="O291" s="14">
        <v>0</v>
      </c>
      <c r="P291" s="4">
        <f t="shared" si="1433"/>
        <v>0</v>
      </c>
      <c r="Q291" s="4">
        <f t="shared" si="1294"/>
        <v>0</v>
      </c>
      <c r="R291" s="4">
        <f t="shared" ref="R291:R297" si="1439">P291*O291*C291</f>
        <v>0</v>
      </c>
      <c r="S291" s="4">
        <f t="shared" ref="S291:S297" si="1440">P291*O291*D291</f>
        <v>0</v>
      </c>
      <c r="T291" s="4">
        <f t="shared" ref="T291:T297" si="1441">P291*O291*E291</f>
        <v>0</v>
      </c>
      <c r="U291" s="4">
        <f t="shared" ref="U291:U297" si="1442">P291*O291*F291</f>
        <v>0</v>
      </c>
      <c r="V291" s="7">
        <f t="shared" ref="V291:V297" si="1443">P291*O291*G291</f>
        <v>0</v>
      </c>
      <c r="W291" s="156">
        <v>8.1999999999999993</v>
      </c>
      <c r="X291" s="4">
        <v>4.91</v>
      </c>
      <c r="Y291" s="4">
        <f t="shared" ref="Y291:Y297" si="1444">W291*X291</f>
        <v>40.262</v>
      </c>
      <c r="Z291" s="156">
        <v>15</v>
      </c>
      <c r="AA291" s="4">
        <v>4.91</v>
      </c>
      <c r="AB291" s="157">
        <f t="shared" ref="AB291:AB297" si="1445">AA291*Z291</f>
        <v>73.650000000000006</v>
      </c>
      <c r="AC291" s="14">
        <v>7.3</v>
      </c>
      <c r="AD291" s="4">
        <v>44.08</v>
      </c>
      <c r="AE291" s="4" t="e">
        <f>#REF!*AC291</f>
        <v>#REF!</v>
      </c>
      <c r="AF291" s="6">
        <f t="shared" ref="AF291:AF297" si="1446">AD291*1.15</f>
        <v>50.691999999999993</v>
      </c>
      <c r="AG291" s="7">
        <f t="shared" ref="AG291:AG297" si="1447">AC291*AD291</f>
        <v>321.78399999999999</v>
      </c>
      <c r="AH291" s="5"/>
      <c r="AI291" s="4">
        <v>0</v>
      </c>
      <c r="AJ291" s="4"/>
      <c r="AK291" s="4">
        <f t="shared" ref="AK291:AK297" si="1448">AI291*AH291</f>
        <v>0</v>
      </c>
      <c r="AL291" s="4">
        <v>0</v>
      </c>
      <c r="AM291" s="4">
        <v>0</v>
      </c>
      <c r="AN291" s="6">
        <f t="shared" ref="AN291:AN297" si="1449">AH291*AJ291</f>
        <v>0</v>
      </c>
      <c r="AO291" s="14">
        <v>0</v>
      </c>
      <c r="AP291" s="4">
        <v>0</v>
      </c>
      <c r="AQ291" s="4">
        <f t="shared" ref="AQ291:AQ296" si="1450">AP291*1.193</f>
        <v>0</v>
      </c>
      <c r="AR291" s="6">
        <f t="shared" ref="AR291:AR297" si="1451">AQ291*1.1</f>
        <v>0</v>
      </c>
      <c r="AS291" s="7">
        <f t="shared" ref="AS291:AS297" si="1452">AO291*AQ291</f>
        <v>0</v>
      </c>
      <c r="AT291" s="156">
        <v>15</v>
      </c>
      <c r="AU291" s="4">
        <v>1.62</v>
      </c>
      <c r="AV291" s="4">
        <v>4.71</v>
      </c>
      <c r="AW291" s="4">
        <f t="shared" ref="AW291:AW297" si="1453">AU291*AT291</f>
        <v>24.3</v>
      </c>
      <c r="AX291" s="6">
        <f t="shared" ref="AX291:AX297" si="1454">AV291*AT291</f>
        <v>70.650000000000006</v>
      </c>
      <c r="AY291" s="165">
        <v>60.1</v>
      </c>
      <c r="AZ291" s="4">
        <v>1.1200000000000001</v>
      </c>
      <c r="BA291" s="4">
        <v>68.900000000000006</v>
      </c>
      <c r="BB291" s="4">
        <v>84.8</v>
      </c>
      <c r="BC291" s="4">
        <v>109.5</v>
      </c>
      <c r="BD291" s="4">
        <v>176.7</v>
      </c>
      <c r="BE291" s="4">
        <f t="shared" ref="BE291:BE297" si="1455">2.09*115/100</f>
        <v>2.4034999999999997</v>
      </c>
      <c r="BF291" s="4">
        <f t="shared" ref="BF291:BF297" si="1456">AZ291*AY291</f>
        <v>67.312000000000012</v>
      </c>
      <c r="BG291" s="6">
        <f t="shared" ref="BG291:BG297" si="1457">BE291*1.1</f>
        <v>2.64385</v>
      </c>
      <c r="BH291" s="7">
        <f t="shared" ref="BH291:BH297" si="1458">BE291*AY291</f>
        <v>144.45034999999999</v>
      </c>
      <c r="BI291" s="27"/>
      <c r="BJ291" s="28"/>
      <c r="BK291" s="29"/>
      <c r="BL291" s="30"/>
      <c r="BM291" s="31"/>
      <c r="BN291" s="28"/>
      <c r="BO291" s="29"/>
      <c r="BP291" s="30"/>
      <c r="BQ291" s="31"/>
      <c r="BR291" s="28"/>
      <c r="BS291" s="29"/>
      <c r="BT291" s="30"/>
      <c r="BU291" s="31"/>
      <c r="BV291" s="28"/>
      <c r="BW291" s="29"/>
      <c r="BX291" s="30"/>
      <c r="BY291" s="31"/>
      <c r="BZ291" s="28"/>
      <c r="CA291" s="29"/>
      <c r="CB291" s="30"/>
      <c r="CD291" s="33">
        <f t="shared" ref="CD291:CD297" si="1459">(AS291*5)</f>
        <v>0</v>
      </c>
      <c r="CE291" s="17">
        <f t="shared" ref="CE291:CE297" si="1460">AS291*4</f>
        <v>0</v>
      </c>
      <c r="CF291" s="17">
        <f t="shared" ref="CF291:CF297" si="1461">AS291*3</f>
        <v>0</v>
      </c>
      <c r="CG291" s="17">
        <f t="shared" ref="CG291:CG297" si="1462">AS291*2</f>
        <v>0</v>
      </c>
      <c r="CH291" s="17">
        <f t="shared" ref="CH291:CH297" si="1463">AS291</f>
        <v>0</v>
      </c>
      <c r="CJ291" s="17">
        <f t="shared" ref="CJ291:CJ297" si="1464">CD291/5/18</f>
        <v>0</v>
      </c>
      <c r="CK291" s="17">
        <f t="shared" ref="CK291:CK297" si="1465">CE291/4/19</f>
        <v>0</v>
      </c>
      <c r="CL291" s="17">
        <f t="shared" ref="CL291:CL297" si="1466">CF291/3/20</f>
        <v>0</v>
      </c>
      <c r="CM291" s="17">
        <f t="shared" ref="CM291:CM297" si="1467">CG291/2/21</f>
        <v>0</v>
      </c>
      <c r="CN291" s="17">
        <f t="shared" ref="CN291:CN297" si="1468">CH291/1/33</f>
        <v>0</v>
      </c>
      <c r="CO291" s="17" t="e">
        <f>#REF!+AG291+AX291+AN291+BH291+#REF!+DP291</f>
        <v>#REF!</v>
      </c>
      <c r="CP291" s="17" t="e">
        <f>CO291*1.27</f>
        <v>#REF!</v>
      </c>
      <c r="CQ291" s="17">
        <f t="shared" si="1295"/>
        <v>610.5343499999999</v>
      </c>
      <c r="CR291" s="17">
        <f t="shared" si="1296"/>
        <v>631.68514999999991</v>
      </c>
      <c r="CS291" s="17">
        <f t="shared" si="1297"/>
        <v>669.90079999999989</v>
      </c>
      <c r="CT291" s="17">
        <f t="shared" si="1298"/>
        <v>729.26724999999988</v>
      </c>
      <c r="CU291" s="17">
        <f t="shared" si="1299"/>
        <v>890.78244999999981</v>
      </c>
      <c r="CV291" s="17">
        <f t="shared" ref="CV291:CV297" si="1469">CU291*DQ291/100</f>
        <v>986.98695459999976</v>
      </c>
      <c r="CW291" s="17">
        <f t="shared" si="1300"/>
        <v>40.262</v>
      </c>
      <c r="CX291" s="17">
        <f t="shared" ref="CX291:CX297" si="1470">O291*P291</f>
        <v>0</v>
      </c>
      <c r="CY291" s="33"/>
      <c r="CZ291" s="33"/>
      <c r="DA291" s="17"/>
      <c r="DB291" s="17"/>
      <c r="DC291" s="17"/>
      <c r="DD291" s="15">
        <f t="shared" ref="DD291:DD297" si="1471">(CU291/18+CW291)*1.15</f>
        <v>103.2124009722222</v>
      </c>
      <c r="DE291" s="15">
        <f t="shared" ref="DE291:DE297" si="1472">(CU291/19+CW291)*1.15</f>
        <v>100.21707986842105</v>
      </c>
      <c r="DF291" s="15">
        <f t="shared" ref="DF291:DF297" si="1473">(CU291/20+CW291) *1.15</f>
        <v>97.521290874999977</v>
      </c>
      <c r="DG291" s="15">
        <f t="shared" ref="DG291:DG297" si="1474">(CU291/21+CW291)*1.15</f>
        <v>95.082243690476176</v>
      </c>
      <c r="DH291" s="15">
        <f t="shared" ref="DH291:DH297" si="1475">(CU291/33+CW291) *1.15</f>
        <v>77.343718712121202</v>
      </c>
      <c r="DI291" s="15"/>
      <c r="DJ291" s="15"/>
      <c r="DK291" s="15"/>
      <c r="DL291" s="15"/>
      <c r="DM291" s="15"/>
      <c r="DO291" s="17"/>
      <c r="DP291" s="17">
        <v>1.9</v>
      </c>
      <c r="DQ291" s="32">
        <v>110.8</v>
      </c>
      <c r="DR291" s="32">
        <f t="shared" ref="DR291:DR297" si="1476">DD291*DP291</f>
        <v>196.10356184722218</v>
      </c>
      <c r="DS291" s="32">
        <f t="shared" ref="DS291:DS297" si="1477">DE291*DP291</f>
        <v>190.41245175</v>
      </c>
      <c r="DT291" s="32">
        <f t="shared" ref="DT291:DT297" si="1478">DF291*DP291</f>
        <v>185.29045266249994</v>
      </c>
      <c r="DU291" s="32">
        <f t="shared" ref="DU291:DU297" si="1479">DG291*DP291</f>
        <v>180.65626301190471</v>
      </c>
      <c r="DV291" s="32">
        <f t="shared" ref="DV291:DV297" si="1480">DH291*DP291</f>
        <v>146.95306555303029</v>
      </c>
      <c r="DW291" s="32">
        <v>46</v>
      </c>
      <c r="DX291" s="32">
        <f t="shared" ref="DX291:DX297" si="1481">DD291*DW291</f>
        <v>4747.7704447222213</v>
      </c>
      <c r="DY291" s="32">
        <f t="shared" ref="DY291:DY297" si="1482">DE291*DW291</f>
        <v>4609.985673947368</v>
      </c>
      <c r="DZ291" s="32">
        <f t="shared" ref="DZ291:DZ297" si="1483">DF291*DW291</f>
        <v>4485.9793802499989</v>
      </c>
      <c r="EA291" s="32">
        <f t="shared" ref="EA291:EA297" si="1484">DG291*DW291</f>
        <v>4373.7832097619039</v>
      </c>
      <c r="EB291" s="32">
        <f t="shared" ref="EB291:EB297" si="1485">DH291*DW291</f>
        <v>3557.8110607575754</v>
      </c>
      <c r="ED291" s="15">
        <f t="shared" ref="ED291:ED297" si="1486">DD291*18</f>
        <v>1857.8232174999996</v>
      </c>
      <c r="EE291" s="15">
        <f t="shared" ref="EE291:EE297" si="1487">DE291*19</f>
        <v>1904.1245174999999</v>
      </c>
      <c r="EF291" s="15">
        <f t="shared" ref="EF291:EF297" si="1488">DF291*20</f>
        <v>1950.4258174999995</v>
      </c>
      <c r="EG291" s="15">
        <f t="shared" ref="EG291:EG297" si="1489">DG291*21</f>
        <v>1996.7271174999996</v>
      </c>
      <c r="EH291" s="15">
        <f t="shared" ref="EH291:EH297" si="1490">DH291*33</f>
        <v>2552.3427174999997</v>
      </c>
      <c r="EI291" s="34"/>
      <c r="EJ291" s="35">
        <f t="shared" ref="EJ291:EJ297" si="1491">EQ291*DW291</f>
        <v>3559.3850291666663</v>
      </c>
      <c r="EK291" s="35">
        <f t="shared" ref="EK291:EK297" si="1492">ER291*DW291</f>
        <v>2827.670873809524</v>
      </c>
      <c r="EL291" s="35"/>
      <c r="EM291" s="35"/>
      <c r="EN291" s="15">
        <f t="shared" si="1301"/>
        <v>74.180575000000005</v>
      </c>
      <c r="EO291" s="15">
        <f t="shared" si="1366"/>
        <v>87.145286842105264</v>
      </c>
      <c r="EP291" s="15">
        <f t="shared" si="1367"/>
        <v>84.801122499999991</v>
      </c>
      <c r="EQ291" s="15">
        <f t="shared" si="1368"/>
        <v>77.377935416666659</v>
      </c>
      <c r="ER291" s="15">
        <f t="shared" si="1302"/>
        <v>61.471105952380952</v>
      </c>
      <c r="ES291" s="15"/>
      <c r="ET291" s="15">
        <f t="shared" si="1369"/>
        <v>1335.25035</v>
      </c>
      <c r="EU291" s="15">
        <f t="shared" si="1370"/>
        <v>1655.76045</v>
      </c>
      <c r="EV291" s="15">
        <f t="shared" si="1371"/>
        <v>1696.0224499999999</v>
      </c>
      <c r="EW291" s="15">
        <f t="shared" ref="EW291:EW297" si="1493">EQ291*24</f>
        <v>1857.0704499999997</v>
      </c>
      <c r="EX291" s="15">
        <f t="shared" ref="EX291:EX297" si="1494">ER291*42</f>
        <v>2581.7864500000001</v>
      </c>
      <c r="EY291" s="17">
        <f t="shared" si="1303"/>
        <v>1335.25035</v>
      </c>
      <c r="EZ291" s="17">
        <f t="shared" si="1304"/>
        <v>1396.6631499999999</v>
      </c>
      <c r="FA291" s="17">
        <f t="shared" si="1305"/>
        <v>1475.1407999999999</v>
      </c>
      <c r="FB291" s="17">
        <f t="shared" si="1306"/>
        <v>1695.5552499999999</v>
      </c>
      <c r="FC291" s="17">
        <f t="shared" si="1307"/>
        <v>2581.7864499999996</v>
      </c>
      <c r="FE291" s="17"/>
      <c r="FF291" s="17"/>
      <c r="FG291" s="17"/>
      <c r="FH291" s="17"/>
      <c r="FI291" s="17"/>
    </row>
    <row r="292" spans="1:165" ht="13.5" thickBot="1">
      <c r="A292" s="22">
        <v>2</v>
      </c>
      <c r="B292" s="18" t="s">
        <v>284</v>
      </c>
      <c r="C292" s="23">
        <v>18</v>
      </c>
      <c r="D292" s="24">
        <v>19</v>
      </c>
      <c r="E292" s="24">
        <v>20</v>
      </c>
      <c r="F292" s="24">
        <v>21</v>
      </c>
      <c r="G292" s="25">
        <v>33</v>
      </c>
      <c r="H292" s="26"/>
      <c r="I292" s="26">
        <f t="shared" si="1292"/>
        <v>0</v>
      </c>
      <c r="J292" s="4">
        <f t="shared" si="1434"/>
        <v>0</v>
      </c>
      <c r="K292" s="4">
        <f t="shared" si="1435"/>
        <v>0</v>
      </c>
      <c r="L292" s="4">
        <f t="shared" si="1436"/>
        <v>0</v>
      </c>
      <c r="M292" s="4">
        <f t="shared" si="1437"/>
        <v>0</v>
      </c>
      <c r="N292" s="6">
        <f t="shared" si="1438"/>
        <v>0</v>
      </c>
      <c r="O292" s="14">
        <v>0</v>
      </c>
      <c r="P292" s="4">
        <f t="shared" si="1433"/>
        <v>0</v>
      </c>
      <c r="Q292" s="4">
        <f t="shared" si="1294"/>
        <v>0</v>
      </c>
      <c r="R292" s="4">
        <f t="shared" si="1439"/>
        <v>0</v>
      </c>
      <c r="S292" s="4">
        <f t="shared" si="1440"/>
        <v>0</v>
      </c>
      <c r="T292" s="4">
        <f t="shared" si="1441"/>
        <v>0</v>
      </c>
      <c r="U292" s="4">
        <f t="shared" si="1442"/>
        <v>0</v>
      </c>
      <c r="V292" s="7">
        <f t="shared" si="1443"/>
        <v>0</v>
      </c>
      <c r="W292" s="156">
        <v>8.1999999999999993</v>
      </c>
      <c r="X292" s="4">
        <v>4.91</v>
      </c>
      <c r="Y292" s="4">
        <f t="shared" si="1444"/>
        <v>40.262</v>
      </c>
      <c r="Z292" s="156">
        <v>15</v>
      </c>
      <c r="AA292" s="4">
        <v>4.91</v>
      </c>
      <c r="AB292" s="157">
        <f t="shared" si="1445"/>
        <v>73.650000000000006</v>
      </c>
      <c r="AC292" s="14">
        <v>7.3</v>
      </c>
      <c r="AD292" s="4">
        <v>44.08</v>
      </c>
      <c r="AE292" s="4" t="e">
        <f>#REF!*AC292</f>
        <v>#REF!</v>
      </c>
      <c r="AF292" s="6">
        <f t="shared" si="1446"/>
        <v>50.691999999999993</v>
      </c>
      <c r="AG292" s="7">
        <f t="shared" si="1447"/>
        <v>321.78399999999999</v>
      </c>
      <c r="AH292" s="5"/>
      <c r="AI292" s="4">
        <v>0</v>
      </c>
      <c r="AJ292" s="4"/>
      <c r="AK292" s="4">
        <f t="shared" si="1448"/>
        <v>0</v>
      </c>
      <c r="AL292" s="4">
        <v>0</v>
      </c>
      <c r="AM292" s="4">
        <v>0</v>
      </c>
      <c r="AN292" s="6">
        <f t="shared" si="1449"/>
        <v>0</v>
      </c>
      <c r="AO292" s="14">
        <v>0</v>
      </c>
      <c r="AP292" s="4">
        <v>0</v>
      </c>
      <c r="AQ292" s="4">
        <f t="shared" si="1450"/>
        <v>0</v>
      </c>
      <c r="AR292" s="6">
        <f t="shared" si="1451"/>
        <v>0</v>
      </c>
      <c r="AS292" s="7">
        <f t="shared" si="1452"/>
        <v>0</v>
      </c>
      <c r="AT292" s="156">
        <v>15</v>
      </c>
      <c r="AU292" s="4">
        <v>1.62</v>
      </c>
      <c r="AV292" s="4">
        <v>4.71</v>
      </c>
      <c r="AW292" s="4">
        <f t="shared" si="1453"/>
        <v>24.3</v>
      </c>
      <c r="AX292" s="6">
        <f t="shared" si="1454"/>
        <v>70.650000000000006</v>
      </c>
      <c r="AY292" s="165">
        <v>60.1</v>
      </c>
      <c r="AZ292" s="4">
        <v>1.1200000000000001</v>
      </c>
      <c r="BA292" s="4">
        <v>68.900000000000006</v>
      </c>
      <c r="BB292" s="4">
        <v>84.8</v>
      </c>
      <c r="BC292" s="4">
        <v>109.5</v>
      </c>
      <c r="BD292" s="4">
        <v>176.7</v>
      </c>
      <c r="BE292" s="4">
        <f t="shared" si="1455"/>
        <v>2.4034999999999997</v>
      </c>
      <c r="BF292" s="4">
        <f t="shared" si="1456"/>
        <v>67.312000000000012</v>
      </c>
      <c r="BG292" s="6">
        <f t="shared" si="1457"/>
        <v>2.64385</v>
      </c>
      <c r="BH292" s="7">
        <f t="shared" si="1458"/>
        <v>144.45034999999999</v>
      </c>
      <c r="BI292" s="27"/>
      <c r="BJ292" s="28"/>
      <c r="BK292" s="29"/>
      <c r="BL292" s="30"/>
      <c r="BM292" s="31"/>
      <c r="BN292" s="28"/>
      <c r="BO292" s="29"/>
      <c r="BP292" s="30"/>
      <c r="BQ292" s="31"/>
      <c r="BR292" s="28"/>
      <c r="BS292" s="29"/>
      <c r="BT292" s="30"/>
      <c r="BU292" s="31"/>
      <c r="BV292" s="28"/>
      <c r="BW292" s="29"/>
      <c r="BX292" s="30"/>
      <c r="BY292" s="31"/>
      <c r="BZ292" s="28"/>
      <c r="CA292" s="29"/>
      <c r="CB292" s="30"/>
      <c r="CD292" s="33">
        <f t="shared" si="1459"/>
        <v>0</v>
      </c>
      <c r="CE292" s="17">
        <f t="shared" si="1460"/>
        <v>0</v>
      </c>
      <c r="CF292" s="17">
        <f t="shared" si="1461"/>
        <v>0</v>
      </c>
      <c r="CG292" s="17">
        <f t="shared" si="1462"/>
        <v>0</v>
      </c>
      <c r="CH292" s="17">
        <f t="shared" si="1463"/>
        <v>0</v>
      </c>
      <c r="CJ292" s="17">
        <f t="shared" si="1464"/>
        <v>0</v>
      </c>
      <c r="CK292" s="17">
        <f t="shared" si="1465"/>
        <v>0</v>
      </c>
      <c r="CL292" s="17">
        <f t="shared" si="1466"/>
        <v>0</v>
      </c>
      <c r="CM292" s="17">
        <f t="shared" si="1467"/>
        <v>0</v>
      </c>
      <c r="CN292" s="17">
        <f t="shared" si="1468"/>
        <v>0</v>
      </c>
      <c r="CO292" s="17" t="e">
        <f>#REF!+AG292+AX292+AN292+BH292+#REF!+DP292</f>
        <v>#REF!</v>
      </c>
      <c r="CP292" s="17" t="e">
        <f>CO292*1.263</f>
        <v>#REF!</v>
      </c>
      <c r="CQ292" s="17">
        <f t="shared" si="1295"/>
        <v>610.5343499999999</v>
      </c>
      <c r="CR292" s="17">
        <f t="shared" si="1296"/>
        <v>631.68514999999991</v>
      </c>
      <c r="CS292" s="17">
        <f t="shared" si="1297"/>
        <v>669.90079999999989</v>
      </c>
      <c r="CT292" s="17">
        <f t="shared" si="1298"/>
        <v>729.26724999999988</v>
      </c>
      <c r="CU292" s="17">
        <f t="shared" si="1299"/>
        <v>890.78244999999981</v>
      </c>
      <c r="CV292" s="17">
        <f t="shared" si="1469"/>
        <v>1021.7274701499998</v>
      </c>
      <c r="CW292" s="17">
        <f t="shared" si="1300"/>
        <v>40.262</v>
      </c>
      <c r="CX292" s="17">
        <f t="shared" si="1470"/>
        <v>0</v>
      </c>
      <c r="CY292" s="33"/>
      <c r="CZ292" s="33"/>
      <c r="DA292" s="17"/>
      <c r="DB292" s="17"/>
      <c r="DC292" s="17"/>
      <c r="DD292" s="15">
        <f t="shared" si="1471"/>
        <v>103.2124009722222</v>
      </c>
      <c r="DE292" s="15">
        <f t="shared" si="1472"/>
        <v>100.21707986842105</v>
      </c>
      <c r="DF292" s="15">
        <f t="shared" si="1473"/>
        <v>97.521290874999977</v>
      </c>
      <c r="DG292" s="15">
        <f t="shared" si="1474"/>
        <v>95.082243690476176</v>
      </c>
      <c r="DH292" s="15">
        <f t="shared" si="1475"/>
        <v>77.343718712121202</v>
      </c>
      <c r="DI292" s="15"/>
      <c r="DJ292" s="15"/>
      <c r="DK292" s="15"/>
      <c r="DL292" s="15"/>
      <c r="DM292" s="15"/>
      <c r="DO292" s="17"/>
      <c r="DP292" s="17">
        <v>1.9</v>
      </c>
      <c r="DQ292" s="32">
        <v>114.7</v>
      </c>
      <c r="DR292" s="32">
        <f t="shared" si="1476"/>
        <v>196.10356184722218</v>
      </c>
      <c r="DS292" s="32">
        <f t="shared" si="1477"/>
        <v>190.41245175</v>
      </c>
      <c r="DT292" s="32">
        <f t="shared" si="1478"/>
        <v>185.29045266249994</v>
      </c>
      <c r="DU292" s="32">
        <f t="shared" si="1479"/>
        <v>180.65626301190471</v>
      </c>
      <c r="DV292" s="32">
        <f t="shared" si="1480"/>
        <v>146.95306555303029</v>
      </c>
      <c r="DW292" s="32">
        <v>18</v>
      </c>
      <c r="DX292" s="32">
        <f t="shared" si="1481"/>
        <v>1857.8232174999996</v>
      </c>
      <c r="DY292" s="32">
        <f t="shared" si="1482"/>
        <v>1803.9074376315789</v>
      </c>
      <c r="DZ292" s="32">
        <f t="shared" si="1483"/>
        <v>1755.3832357499996</v>
      </c>
      <c r="EA292" s="32">
        <f t="shared" si="1484"/>
        <v>1711.4803864285711</v>
      </c>
      <c r="EB292" s="32">
        <f t="shared" si="1485"/>
        <v>1392.1869368181817</v>
      </c>
      <c r="ED292" s="15">
        <f t="shared" si="1486"/>
        <v>1857.8232174999996</v>
      </c>
      <c r="EE292" s="15">
        <f t="shared" si="1487"/>
        <v>1904.1245174999999</v>
      </c>
      <c r="EF292" s="15">
        <f t="shared" si="1488"/>
        <v>1950.4258174999995</v>
      </c>
      <c r="EG292" s="15">
        <f t="shared" si="1489"/>
        <v>1996.7271174999996</v>
      </c>
      <c r="EH292" s="15">
        <f t="shared" si="1490"/>
        <v>2552.3427174999997</v>
      </c>
      <c r="EI292" s="34"/>
      <c r="EJ292" s="35">
        <f t="shared" si="1491"/>
        <v>1392.8028374999999</v>
      </c>
      <c r="EK292" s="35">
        <f t="shared" si="1492"/>
        <v>1106.4799071428572</v>
      </c>
      <c r="EL292" s="35"/>
      <c r="EM292" s="35"/>
      <c r="EN292" s="15">
        <f t="shared" si="1301"/>
        <v>74.180575000000005</v>
      </c>
      <c r="EO292" s="15">
        <f t="shared" si="1366"/>
        <v>87.145286842105264</v>
      </c>
      <c r="EP292" s="15">
        <f t="shared" si="1367"/>
        <v>84.801122499999991</v>
      </c>
      <c r="EQ292" s="15">
        <f t="shared" si="1368"/>
        <v>77.377935416666659</v>
      </c>
      <c r="ER292" s="15">
        <f t="shared" si="1302"/>
        <v>61.471105952380952</v>
      </c>
      <c r="ES292" s="15"/>
      <c r="ET292" s="15">
        <f t="shared" si="1369"/>
        <v>1335.25035</v>
      </c>
      <c r="EU292" s="15">
        <f t="shared" si="1370"/>
        <v>1655.76045</v>
      </c>
      <c r="EV292" s="15">
        <f t="shared" si="1371"/>
        <v>1696.0224499999999</v>
      </c>
      <c r="EW292" s="15">
        <f t="shared" si="1493"/>
        <v>1857.0704499999997</v>
      </c>
      <c r="EX292" s="15">
        <f t="shared" si="1494"/>
        <v>2581.7864500000001</v>
      </c>
      <c r="EY292" s="17">
        <f t="shared" si="1303"/>
        <v>1335.25035</v>
      </c>
      <c r="EZ292" s="17">
        <f t="shared" si="1304"/>
        <v>1396.6631499999999</v>
      </c>
      <c r="FA292" s="17">
        <f t="shared" si="1305"/>
        <v>1475.1407999999999</v>
      </c>
      <c r="FB292" s="17">
        <f t="shared" si="1306"/>
        <v>1695.5552499999999</v>
      </c>
      <c r="FC292" s="17">
        <f t="shared" si="1307"/>
        <v>2581.7864499999996</v>
      </c>
      <c r="FE292" s="17"/>
      <c r="FF292" s="17"/>
      <c r="FG292" s="17"/>
      <c r="FH292" s="17"/>
      <c r="FI292" s="17"/>
    </row>
    <row r="293" spans="1:165" ht="13.5" thickBot="1">
      <c r="A293" s="22">
        <v>3</v>
      </c>
      <c r="B293" s="18" t="s">
        <v>285</v>
      </c>
      <c r="C293" s="23">
        <v>18</v>
      </c>
      <c r="D293" s="24">
        <v>19</v>
      </c>
      <c r="E293" s="24">
        <v>20</v>
      </c>
      <c r="F293" s="24">
        <v>21</v>
      </c>
      <c r="G293" s="25">
        <v>33</v>
      </c>
      <c r="H293" s="26"/>
      <c r="I293" s="26">
        <f t="shared" si="1292"/>
        <v>0</v>
      </c>
      <c r="J293" s="4">
        <f t="shared" si="1434"/>
        <v>0</v>
      </c>
      <c r="K293" s="4">
        <f t="shared" si="1435"/>
        <v>0</v>
      </c>
      <c r="L293" s="4">
        <f t="shared" si="1436"/>
        <v>0</v>
      </c>
      <c r="M293" s="4">
        <f t="shared" si="1437"/>
        <v>0</v>
      </c>
      <c r="N293" s="6">
        <f t="shared" si="1438"/>
        <v>0</v>
      </c>
      <c r="O293" s="14">
        <v>0</v>
      </c>
      <c r="P293" s="4">
        <f t="shared" si="1433"/>
        <v>0</v>
      </c>
      <c r="Q293" s="4">
        <f t="shared" si="1294"/>
        <v>0</v>
      </c>
      <c r="R293" s="4">
        <f t="shared" si="1439"/>
        <v>0</v>
      </c>
      <c r="S293" s="4">
        <f t="shared" si="1440"/>
        <v>0</v>
      </c>
      <c r="T293" s="4">
        <f t="shared" si="1441"/>
        <v>0</v>
      </c>
      <c r="U293" s="4">
        <f t="shared" si="1442"/>
        <v>0</v>
      </c>
      <c r="V293" s="7">
        <f t="shared" si="1443"/>
        <v>0</v>
      </c>
      <c r="W293" s="156">
        <v>8.1999999999999993</v>
      </c>
      <c r="X293" s="4">
        <v>4.91</v>
      </c>
      <c r="Y293" s="4">
        <f t="shared" si="1444"/>
        <v>40.262</v>
      </c>
      <c r="Z293" s="156">
        <v>15</v>
      </c>
      <c r="AA293" s="4">
        <v>4.91</v>
      </c>
      <c r="AB293" s="157">
        <f t="shared" si="1445"/>
        <v>73.650000000000006</v>
      </c>
      <c r="AC293" s="14">
        <v>7.3</v>
      </c>
      <c r="AD293" s="4">
        <v>44.08</v>
      </c>
      <c r="AE293" s="4" t="e">
        <f>#REF!*AC293</f>
        <v>#REF!</v>
      </c>
      <c r="AF293" s="6">
        <f t="shared" si="1446"/>
        <v>50.691999999999993</v>
      </c>
      <c r="AG293" s="7">
        <f t="shared" si="1447"/>
        <v>321.78399999999999</v>
      </c>
      <c r="AH293" s="5"/>
      <c r="AI293" s="4">
        <v>0</v>
      </c>
      <c r="AJ293" s="4"/>
      <c r="AK293" s="4">
        <f t="shared" si="1448"/>
        <v>0</v>
      </c>
      <c r="AL293" s="4">
        <v>0</v>
      </c>
      <c r="AM293" s="4">
        <v>0</v>
      </c>
      <c r="AN293" s="6">
        <f t="shared" si="1449"/>
        <v>0</v>
      </c>
      <c r="AO293" s="14">
        <v>0</v>
      </c>
      <c r="AP293" s="4">
        <v>0</v>
      </c>
      <c r="AQ293" s="4">
        <f t="shared" si="1450"/>
        <v>0</v>
      </c>
      <c r="AR293" s="6">
        <f t="shared" si="1451"/>
        <v>0</v>
      </c>
      <c r="AS293" s="7">
        <f t="shared" si="1452"/>
        <v>0</v>
      </c>
      <c r="AT293" s="156">
        <v>15</v>
      </c>
      <c r="AU293" s="4">
        <v>1.62</v>
      </c>
      <c r="AV293" s="4">
        <v>4.71</v>
      </c>
      <c r="AW293" s="4">
        <f t="shared" si="1453"/>
        <v>24.3</v>
      </c>
      <c r="AX293" s="6">
        <f t="shared" si="1454"/>
        <v>70.650000000000006</v>
      </c>
      <c r="AY293" s="165">
        <v>65</v>
      </c>
      <c r="AZ293" s="4">
        <v>1.1200000000000001</v>
      </c>
      <c r="BA293" s="4">
        <v>74.599999999999994</v>
      </c>
      <c r="BB293" s="4">
        <v>91.8</v>
      </c>
      <c r="BC293" s="4">
        <v>118.5</v>
      </c>
      <c r="BD293" s="4">
        <v>191.2</v>
      </c>
      <c r="BE293" s="4">
        <f t="shared" si="1455"/>
        <v>2.4034999999999997</v>
      </c>
      <c r="BF293" s="4">
        <f t="shared" si="1456"/>
        <v>72.800000000000011</v>
      </c>
      <c r="BG293" s="6">
        <f t="shared" si="1457"/>
        <v>2.64385</v>
      </c>
      <c r="BH293" s="7">
        <f t="shared" si="1458"/>
        <v>156.22749999999999</v>
      </c>
      <c r="BI293" s="27"/>
      <c r="BJ293" s="28"/>
      <c r="BK293" s="29"/>
      <c r="BL293" s="30"/>
      <c r="BM293" s="31"/>
      <c r="BN293" s="28"/>
      <c r="BO293" s="29"/>
      <c r="BP293" s="30"/>
      <c r="BQ293" s="31"/>
      <c r="BR293" s="28"/>
      <c r="BS293" s="29"/>
      <c r="BT293" s="30"/>
      <c r="BU293" s="31"/>
      <c r="BV293" s="28"/>
      <c r="BW293" s="29"/>
      <c r="BX293" s="30"/>
      <c r="BY293" s="31"/>
      <c r="BZ293" s="28"/>
      <c r="CA293" s="29"/>
      <c r="CB293" s="30"/>
      <c r="CD293" s="33">
        <f t="shared" si="1459"/>
        <v>0</v>
      </c>
      <c r="CE293" s="17">
        <f t="shared" si="1460"/>
        <v>0</v>
      </c>
      <c r="CF293" s="17">
        <f t="shared" si="1461"/>
        <v>0</v>
      </c>
      <c r="CG293" s="17">
        <f t="shared" si="1462"/>
        <v>0</v>
      </c>
      <c r="CH293" s="17">
        <f t="shared" si="1463"/>
        <v>0</v>
      </c>
      <c r="CJ293" s="17">
        <f t="shared" si="1464"/>
        <v>0</v>
      </c>
      <c r="CK293" s="17">
        <f t="shared" si="1465"/>
        <v>0</v>
      </c>
      <c r="CL293" s="17">
        <f t="shared" si="1466"/>
        <v>0</v>
      </c>
      <c r="CM293" s="17">
        <f t="shared" si="1467"/>
        <v>0</v>
      </c>
      <c r="CN293" s="17">
        <f t="shared" si="1468"/>
        <v>0</v>
      </c>
      <c r="CO293" s="17" t="e">
        <f>#REF!+AG293+AX293+AN293+BH293+#REF!+DP293</f>
        <v>#REF!</v>
      </c>
      <c r="CP293" s="17" t="e">
        <f>CO293*1.259</f>
        <v>#REF!</v>
      </c>
      <c r="CQ293" s="17">
        <f t="shared" si="1295"/>
        <v>622.31149999999991</v>
      </c>
      <c r="CR293" s="17">
        <f t="shared" si="1296"/>
        <v>645.38509999999997</v>
      </c>
      <c r="CS293" s="17">
        <f t="shared" si="1297"/>
        <v>686.72529999999995</v>
      </c>
      <c r="CT293" s="17">
        <f t="shared" si="1298"/>
        <v>750.89874999999984</v>
      </c>
      <c r="CU293" s="17">
        <f t="shared" si="1299"/>
        <v>925.63319999999987</v>
      </c>
      <c r="CV293" s="17">
        <f t="shared" si="1469"/>
        <v>1090.3959095999999</v>
      </c>
      <c r="CW293" s="17">
        <f t="shared" si="1300"/>
        <v>40.262</v>
      </c>
      <c r="CX293" s="17">
        <f t="shared" si="1470"/>
        <v>0</v>
      </c>
      <c r="CY293" s="33"/>
      <c r="CZ293" s="33"/>
      <c r="DA293" s="17"/>
      <c r="DB293" s="17"/>
      <c r="DC293" s="17"/>
      <c r="DD293" s="15">
        <f t="shared" si="1471"/>
        <v>105.43897666666665</v>
      </c>
      <c r="DE293" s="15">
        <f t="shared" si="1472"/>
        <v>102.32646736842105</v>
      </c>
      <c r="DF293" s="15">
        <f t="shared" si="1473"/>
        <v>99.525208999999975</v>
      </c>
      <c r="DG293" s="15">
        <f t="shared" si="1474"/>
        <v>96.990737142857128</v>
      </c>
      <c r="DH293" s="15">
        <f t="shared" si="1475"/>
        <v>78.558214545454533</v>
      </c>
      <c r="DI293" s="15"/>
      <c r="DJ293" s="15"/>
      <c r="DK293" s="15"/>
      <c r="DL293" s="15"/>
      <c r="DM293" s="15"/>
      <c r="DO293" s="17"/>
      <c r="DP293" s="17">
        <v>2.2000000000000002</v>
      </c>
      <c r="DQ293" s="32">
        <v>117.8</v>
      </c>
      <c r="DR293" s="32">
        <f t="shared" si="1476"/>
        <v>231.96574866666666</v>
      </c>
      <c r="DS293" s="32">
        <f t="shared" si="1477"/>
        <v>225.11822821052633</v>
      </c>
      <c r="DT293" s="32">
        <f t="shared" si="1478"/>
        <v>218.95545979999997</v>
      </c>
      <c r="DU293" s="32">
        <f t="shared" si="1479"/>
        <v>213.37962171428569</v>
      </c>
      <c r="DV293" s="32">
        <f t="shared" si="1480"/>
        <v>172.82807199999999</v>
      </c>
      <c r="DW293" s="32">
        <v>149</v>
      </c>
      <c r="DX293" s="32">
        <f t="shared" si="1481"/>
        <v>15710.40752333333</v>
      </c>
      <c r="DY293" s="32">
        <f t="shared" si="1482"/>
        <v>15246.643637894736</v>
      </c>
      <c r="DZ293" s="32">
        <f t="shared" si="1483"/>
        <v>14829.256140999996</v>
      </c>
      <c r="EA293" s="32">
        <f t="shared" si="1484"/>
        <v>14451.619834285711</v>
      </c>
      <c r="EB293" s="32">
        <f t="shared" si="1485"/>
        <v>11705.173967272725</v>
      </c>
      <c r="ED293" s="15">
        <f t="shared" si="1486"/>
        <v>1897.9015799999997</v>
      </c>
      <c r="EE293" s="15">
        <f t="shared" si="1487"/>
        <v>1944.2028799999998</v>
      </c>
      <c r="EF293" s="15">
        <f t="shared" si="1488"/>
        <v>1990.5041799999995</v>
      </c>
      <c r="EG293" s="15">
        <f t="shared" si="1489"/>
        <v>2036.8054799999998</v>
      </c>
      <c r="EH293" s="15">
        <f t="shared" si="1490"/>
        <v>2592.4210799999996</v>
      </c>
      <c r="EI293" s="34"/>
      <c r="EJ293" s="35">
        <f t="shared" si="1491"/>
        <v>11745.677449999999</v>
      </c>
      <c r="EK293" s="35">
        <f t="shared" si="1492"/>
        <v>9282.8319714285717</v>
      </c>
      <c r="EL293" s="35"/>
      <c r="EM293" s="35"/>
      <c r="EN293" s="15">
        <f t="shared" si="1301"/>
        <v>74.83486111111111</v>
      </c>
      <c r="EO293" s="15">
        <f t="shared" si="1366"/>
        <v>88.979536842105261</v>
      </c>
      <c r="EP293" s="15">
        <f t="shared" si="1367"/>
        <v>86.543659999999988</v>
      </c>
      <c r="EQ293" s="15">
        <f t="shared" si="1368"/>
        <v>78.83005</v>
      </c>
      <c r="ER293" s="15">
        <f t="shared" si="1302"/>
        <v>62.300885714285712</v>
      </c>
      <c r="ES293" s="15"/>
      <c r="ET293" s="15">
        <f t="shared" si="1369"/>
        <v>1347.0274999999999</v>
      </c>
      <c r="EU293" s="15">
        <f t="shared" si="1370"/>
        <v>1690.6112000000001</v>
      </c>
      <c r="EV293" s="15">
        <f t="shared" si="1371"/>
        <v>1730.8731999999998</v>
      </c>
      <c r="EW293" s="15">
        <f t="shared" si="1493"/>
        <v>1891.9212</v>
      </c>
      <c r="EX293" s="15">
        <f t="shared" si="1494"/>
        <v>2616.6372000000001</v>
      </c>
      <c r="EY293" s="17">
        <f t="shared" si="1303"/>
        <v>1347.0274999999999</v>
      </c>
      <c r="EZ293" s="17">
        <f t="shared" si="1304"/>
        <v>1410.3631</v>
      </c>
      <c r="FA293" s="17">
        <f t="shared" si="1305"/>
        <v>1491.9652999999998</v>
      </c>
      <c r="FB293" s="17">
        <f t="shared" si="1306"/>
        <v>1717.1867499999998</v>
      </c>
      <c r="FC293" s="17">
        <f t="shared" si="1307"/>
        <v>2616.6371999999997</v>
      </c>
      <c r="FE293" s="17"/>
      <c r="FF293" s="17"/>
      <c r="FG293" s="17"/>
      <c r="FH293" s="17"/>
      <c r="FI293" s="17"/>
    </row>
    <row r="294" spans="1:165" ht="13.5" thickBot="1">
      <c r="A294" s="22">
        <v>4</v>
      </c>
      <c r="B294" s="18" t="s">
        <v>286</v>
      </c>
      <c r="C294" s="23">
        <v>18</v>
      </c>
      <c r="D294" s="24">
        <v>19</v>
      </c>
      <c r="E294" s="24">
        <v>20</v>
      </c>
      <c r="F294" s="24">
        <v>21</v>
      </c>
      <c r="G294" s="25">
        <v>33</v>
      </c>
      <c r="H294" s="26"/>
      <c r="I294" s="26">
        <f t="shared" si="1292"/>
        <v>0</v>
      </c>
      <c r="J294" s="4">
        <f t="shared" si="1434"/>
        <v>0</v>
      </c>
      <c r="K294" s="4">
        <f t="shared" si="1435"/>
        <v>0</v>
      </c>
      <c r="L294" s="4">
        <f t="shared" si="1436"/>
        <v>0</v>
      </c>
      <c r="M294" s="4">
        <f t="shared" si="1437"/>
        <v>0</v>
      </c>
      <c r="N294" s="6">
        <f t="shared" si="1438"/>
        <v>0</v>
      </c>
      <c r="O294" s="14">
        <v>0</v>
      </c>
      <c r="P294" s="4">
        <f t="shared" si="1433"/>
        <v>0</v>
      </c>
      <c r="Q294" s="4">
        <f t="shared" si="1294"/>
        <v>0</v>
      </c>
      <c r="R294" s="4">
        <f t="shared" si="1439"/>
        <v>0</v>
      </c>
      <c r="S294" s="4">
        <f t="shared" si="1440"/>
        <v>0</v>
      </c>
      <c r="T294" s="4">
        <f t="shared" si="1441"/>
        <v>0</v>
      </c>
      <c r="U294" s="4">
        <f t="shared" si="1442"/>
        <v>0</v>
      </c>
      <c r="V294" s="7">
        <f t="shared" si="1443"/>
        <v>0</v>
      </c>
      <c r="W294" s="156">
        <v>8.1999999999999993</v>
      </c>
      <c r="X294" s="4">
        <v>4.91</v>
      </c>
      <c r="Y294" s="4">
        <f t="shared" si="1444"/>
        <v>40.262</v>
      </c>
      <c r="Z294" s="156">
        <v>15</v>
      </c>
      <c r="AA294" s="4">
        <v>4.91</v>
      </c>
      <c r="AB294" s="157">
        <f t="shared" si="1445"/>
        <v>73.650000000000006</v>
      </c>
      <c r="AC294" s="14">
        <v>7.3</v>
      </c>
      <c r="AD294" s="4">
        <v>44.08</v>
      </c>
      <c r="AE294" s="4" t="e">
        <f>#REF!*AC294</f>
        <v>#REF!</v>
      </c>
      <c r="AF294" s="6">
        <f t="shared" si="1446"/>
        <v>50.691999999999993</v>
      </c>
      <c r="AG294" s="7">
        <f t="shared" si="1447"/>
        <v>321.78399999999999</v>
      </c>
      <c r="AH294" s="5"/>
      <c r="AI294" s="4">
        <v>0</v>
      </c>
      <c r="AJ294" s="4"/>
      <c r="AK294" s="4">
        <f t="shared" si="1448"/>
        <v>0</v>
      </c>
      <c r="AL294" s="4">
        <v>0</v>
      </c>
      <c r="AM294" s="4">
        <v>0</v>
      </c>
      <c r="AN294" s="6">
        <f t="shared" si="1449"/>
        <v>0</v>
      </c>
      <c r="AO294" s="14">
        <v>0</v>
      </c>
      <c r="AP294" s="4">
        <v>0</v>
      </c>
      <c r="AQ294" s="4">
        <f t="shared" si="1450"/>
        <v>0</v>
      </c>
      <c r="AR294" s="6">
        <f t="shared" si="1451"/>
        <v>0</v>
      </c>
      <c r="AS294" s="7">
        <f t="shared" si="1452"/>
        <v>0</v>
      </c>
      <c r="AT294" s="156">
        <v>15</v>
      </c>
      <c r="AU294" s="4">
        <v>1.62</v>
      </c>
      <c r="AV294" s="4">
        <v>4.71</v>
      </c>
      <c r="AW294" s="4">
        <f t="shared" si="1453"/>
        <v>24.3</v>
      </c>
      <c r="AX294" s="6">
        <f t="shared" si="1454"/>
        <v>70.650000000000006</v>
      </c>
      <c r="AY294" s="165">
        <v>65</v>
      </c>
      <c r="AZ294" s="4">
        <v>1.1200000000000001</v>
      </c>
      <c r="BA294" s="4">
        <v>74.599999999999994</v>
      </c>
      <c r="BB294" s="4">
        <v>91.8</v>
      </c>
      <c r="BC294" s="4">
        <v>118.5</v>
      </c>
      <c r="BD294" s="4">
        <v>191.2</v>
      </c>
      <c r="BE294" s="4">
        <f t="shared" si="1455"/>
        <v>2.4034999999999997</v>
      </c>
      <c r="BF294" s="4">
        <f t="shared" si="1456"/>
        <v>72.800000000000011</v>
      </c>
      <c r="BG294" s="6">
        <f t="shared" si="1457"/>
        <v>2.64385</v>
      </c>
      <c r="BH294" s="7">
        <f t="shared" si="1458"/>
        <v>156.22749999999999</v>
      </c>
      <c r="BI294" s="27"/>
      <c r="BJ294" s="28"/>
      <c r="BK294" s="29"/>
      <c r="BL294" s="30"/>
      <c r="BM294" s="31"/>
      <c r="BN294" s="28"/>
      <c r="BO294" s="29"/>
      <c r="BP294" s="30"/>
      <c r="BQ294" s="31"/>
      <c r="BR294" s="28"/>
      <c r="BS294" s="29"/>
      <c r="BT294" s="30"/>
      <c r="BU294" s="31"/>
      <c r="BV294" s="28"/>
      <c r="BW294" s="29"/>
      <c r="BX294" s="30"/>
      <c r="BY294" s="31"/>
      <c r="BZ294" s="28"/>
      <c r="CA294" s="29"/>
      <c r="CB294" s="30"/>
      <c r="CD294" s="33">
        <f t="shared" si="1459"/>
        <v>0</v>
      </c>
      <c r="CE294" s="17">
        <f t="shared" si="1460"/>
        <v>0</v>
      </c>
      <c r="CF294" s="17">
        <f t="shared" si="1461"/>
        <v>0</v>
      </c>
      <c r="CG294" s="17">
        <f t="shared" si="1462"/>
        <v>0</v>
      </c>
      <c r="CH294" s="17">
        <f t="shared" si="1463"/>
        <v>0</v>
      </c>
      <c r="CJ294" s="17">
        <f t="shared" si="1464"/>
        <v>0</v>
      </c>
      <c r="CK294" s="17">
        <f t="shared" si="1465"/>
        <v>0</v>
      </c>
      <c r="CL294" s="17">
        <f t="shared" si="1466"/>
        <v>0</v>
      </c>
      <c r="CM294" s="17">
        <f t="shared" si="1467"/>
        <v>0</v>
      </c>
      <c r="CN294" s="17">
        <f t="shared" si="1468"/>
        <v>0</v>
      </c>
      <c r="CO294" s="17" t="e">
        <f>#REF!+AG294+AX294+AN294+BH294+#REF!+DP294</f>
        <v>#REF!</v>
      </c>
      <c r="CP294" s="17" t="e">
        <f>CO294*1.263</f>
        <v>#REF!</v>
      </c>
      <c r="CQ294" s="17">
        <f t="shared" si="1295"/>
        <v>622.31149999999991</v>
      </c>
      <c r="CR294" s="17">
        <f t="shared" si="1296"/>
        <v>645.38509999999997</v>
      </c>
      <c r="CS294" s="17">
        <f t="shared" si="1297"/>
        <v>686.72529999999995</v>
      </c>
      <c r="CT294" s="17">
        <f t="shared" si="1298"/>
        <v>750.89874999999984</v>
      </c>
      <c r="CU294" s="17">
        <f t="shared" si="1299"/>
        <v>925.63319999999987</v>
      </c>
      <c r="CV294" s="17">
        <f t="shared" si="1469"/>
        <v>1093.1728091999998</v>
      </c>
      <c r="CW294" s="17">
        <f t="shared" si="1300"/>
        <v>40.262</v>
      </c>
      <c r="CX294" s="17">
        <f t="shared" si="1470"/>
        <v>0</v>
      </c>
      <c r="CY294" s="33"/>
      <c r="CZ294" s="33"/>
      <c r="DA294" s="17"/>
      <c r="DB294" s="17"/>
      <c r="DC294" s="17"/>
      <c r="DD294" s="15">
        <f t="shared" si="1471"/>
        <v>105.43897666666665</v>
      </c>
      <c r="DE294" s="15">
        <f t="shared" si="1472"/>
        <v>102.32646736842105</v>
      </c>
      <c r="DF294" s="15">
        <f t="shared" si="1473"/>
        <v>99.525208999999975</v>
      </c>
      <c r="DG294" s="15">
        <f t="shared" si="1474"/>
        <v>96.990737142857128</v>
      </c>
      <c r="DH294" s="15">
        <f t="shared" si="1475"/>
        <v>78.558214545454533</v>
      </c>
      <c r="DI294" s="15"/>
      <c r="DJ294" s="15"/>
      <c r="DK294" s="15"/>
      <c r="DL294" s="15"/>
      <c r="DM294" s="15"/>
      <c r="DO294" s="17"/>
      <c r="DP294" s="17">
        <v>4.4000000000000004</v>
      </c>
      <c r="DQ294" s="32">
        <v>118.1</v>
      </c>
      <c r="DR294" s="32">
        <f t="shared" si="1476"/>
        <v>463.93149733333331</v>
      </c>
      <c r="DS294" s="32">
        <f t="shared" si="1477"/>
        <v>450.23645642105265</v>
      </c>
      <c r="DT294" s="32">
        <f t="shared" si="1478"/>
        <v>437.91091959999994</v>
      </c>
      <c r="DU294" s="32">
        <f t="shared" si="1479"/>
        <v>426.75924342857138</v>
      </c>
      <c r="DV294" s="32">
        <f t="shared" si="1480"/>
        <v>345.65614399999998</v>
      </c>
      <c r="DW294" s="32">
        <v>257</v>
      </c>
      <c r="DX294" s="32">
        <f t="shared" si="1481"/>
        <v>27097.81700333333</v>
      </c>
      <c r="DY294" s="32">
        <f t="shared" si="1482"/>
        <v>26297.902113684209</v>
      </c>
      <c r="DZ294" s="32">
        <f t="shared" si="1483"/>
        <v>25577.978712999993</v>
      </c>
      <c r="EA294" s="32">
        <f t="shared" si="1484"/>
        <v>24926.619445714281</v>
      </c>
      <c r="EB294" s="32">
        <f t="shared" si="1485"/>
        <v>20189.461138181814</v>
      </c>
      <c r="ED294" s="15">
        <f t="shared" si="1486"/>
        <v>1897.9015799999997</v>
      </c>
      <c r="EE294" s="15">
        <f t="shared" si="1487"/>
        <v>1944.2028799999998</v>
      </c>
      <c r="EF294" s="15">
        <f t="shared" si="1488"/>
        <v>1990.5041799999995</v>
      </c>
      <c r="EG294" s="15">
        <f t="shared" si="1489"/>
        <v>2036.8054799999998</v>
      </c>
      <c r="EH294" s="15">
        <f t="shared" si="1490"/>
        <v>2592.4210799999996</v>
      </c>
      <c r="EI294" s="34"/>
      <c r="EJ294" s="35">
        <f t="shared" si="1491"/>
        <v>20259.32285</v>
      </c>
      <c r="EK294" s="35">
        <f t="shared" si="1492"/>
        <v>16011.327628571427</v>
      </c>
      <c r="EL294" s="35"/>
      <c r="EM294" s="35"/>
      <c r="EN294" s="15">
        <f t="shared" si="1301"/>
        <v>74.83486111111111</v>
      </c>
      <c r="EO294" s="15">
        <f t="shared" si="1366"/>
        <v>88.979536842105261</v>
      </c>
      <c r="EP294" s="15">
        <f t="shared" si="1367"/>
        <v>86.543659999999988</v>
      </c>
      <c r="EQ294" s="15">
        <f t="shared" si="1368"/>
        <v>78.83005</v>
      </c>
      <c r="ER294" s="15">
        <f t="shared" si="1302"/>
        <v>62.300885714285712</v>
      </c>
      <c r="ES294" s="15"/>
      <c r="ET294" s="15">
        <f t="shared" si="1369"/>
        <v>1347.0274999999999</v>
      </c>
      <c r="EU294" s="15">
        <f t="shared" si="1370"/>
        <v>1690.6112000000001</v>
      </c>
      <c r="EV294" s="15">
        <f t="shared" si="1371"/>
        <v>1730.8731999999998</v>
      </c>
      <c r="EW294" s="15">
        <f t="shared" si="1493"/>
        <v>1891.9212</v>
      </c>
      <c r="EX294" s="15">
        <f t="shared" si="1494"/>
        <v>2616.6372000000001</v>
      </c>
      <c r="EY294" s="17">
        <f t="shared" si="1303"/>
        <v>1347.0274999999999</v>
      </c>
      <c r="EZ294" s="17">
        <f t="shared" si="1304"/>
        <v>1410.3631</v>
      </c>
      <c r="FA294" s="17">
        <f t="shared" si="1305"/>
        <v>1491.9652999999998</v>
      </c>
      <c r="FB294" s="17">
        <f t="shared" si="1306"/>
        <v>1717.1867499999998</v>
      </c>
      <c r="FC294" s="17">
        <f t="shared" si="1307"/>
        <v>2616.6371999999997</v>
      </c>
      <c r="FE294" s="17"/>
      <c r="FF294" s="17"/>
      <c r="FG294" s="17"/>
      <c r="FH294" s="17"/>
      <c r="FI294" s="17"/>
    </row>
    <row r="295" spans="1:165" ht="13.5" thickBot="1">
      <c r="A295" s="22">
        <v>5</v>
      </c>
      <c r="B295" s="18" t="s">
        <v>287</v>
      </c>
      <c r="C295" s="23">
        <v>18</v>
      </c>
      <c r="D295" s="24">
        <v>19</v>
      </c>
      <c r="E295" s="24">
        <v>20</v>
      </c>
      <c r="F295" s="24">
        <v>21</v>
      </c>
      <c r="G295" s="25">
        <v>33</v>
      </c>
      <c r="H295" s="26"/>
      <c r="I295" s="26">
        <f t="shared" si="1292"/>
        <v>0</v>
      </c>
      <c r="J295" s="4">
        <f t="shared" si="1434"/>
        <v>0</v>
      </c>
      <c r="K295" s="4">
        <f t="shared" si="1435"/>
        <v>0</v>
      </c>
      <c r="L295" s="4">
        <f t="shared" si="1436"/>
        <v>0</v>
      </c>
      <c r="M295" s="4">
        <f t="shared" si="1437"/>
        <v>0</v>
      </c>
      <c r="N295" s="6">
        <f t="shared" si="1438"/>
        <v>0</v>
      </c>
      <c r="O295" s="14">
        <v>0</v>
      </c>
      <c r="P295" s="4">
        <f t="shared" si="1433"/>
        <v>0</v>
      </c>
      <c r="Q295" s="4">
        <f t="shared" si="1294"/>
        <v>0</v>
      </c>
      <c r="R295" s="4">
        <f t="shared" si="1439"/>
        <v>0</v>
      </c>
      <c r="S295" s="4">
        <f t="shared" si="1440"/>
        <v>0</v>
      </c>
      <c r="T295" s="4">
        <f t="shared" si="1441"/>
        <v>0</v>
      </c>
      <c r="U295" s="4">
        <f t="shared" si="1442"/>
        <v>0</v>
      </c>
      <c r="V295" s="7">
        <f t="shared" si="1443"/>
        <v>0</v>
      </c>
      <c r="W295" s="156">
        <v>8.1999999999999993</v>
      </c>
      <c r="X295" s="4">
        <v>4.91</v>
      </c>
      <c r="Y295" s="4">
        <f t="shared" si="1444"/>
        <v>40.262</v>
      </c>
      <c r="Z295" s="156">
        <v>15</v>
      </c>
      <c r="AA295" s="4">
        <v>4.91</v>
      </c>
      <c r="AB295" s="157">
        <f t="shared" si="1445"/>
        <v>73.650000000000006</v>
      </c>
      <c r="AC295" s="14">
        <v>7.3</v>
      </c>
      <c r="AD295" s="4">
        <v>44.08</v>
      </c>
      <c r="AE295" s="4" t="e">
        <f>#REF!*AC295</f>
        <v>#REF!</v>
      </c>
      <c r="AF295" s="6">
        <f t="shared" si="1446"/>
        <v>50.691999999999993</v>
      </c>
      <c r="AG295" s="7">
        <f t="shared" si="1447"/>
        <v>321.78399999999999</v>
      </c>
      <c r="AH295" s="5"/>
      <c r="AI295" s="4">
        <v>0</v>
      </c>
      <c r="AJ295" s="4"/>
      <c r="AK295" s="4">
        <f t="shared" si="1448"/>
        <v>0</v>
      </c>
      <c r="AL295" s="4">
        <v>0</v>
      </c>
      <c r="AM295" s="4">
        <v>0</v>
      </c>
      <c r="AN295" s="6">
        <f t="shared" si="1449"/>
        <v>0</v>
      </c>
      <c r="AO295" s="14">
        <v>0</v>
      </c>
      <c r="AP295" s="4">
        <v>0</v>
      </c>
      <c r="AQ295" s="4">
        <f t="shared" si="1450"/>
        <v>0</v>
      </c>
      <c r="AR295" s="6">
        <f t="shared" si="1451"/>
        <v>0</v>
      </c>
      <c r="AS295" s="7">
        <f t="shared" si="1452"/>
        <v>0</v>
      </c>
      <c r="AT295" s="156">
        <v>15</v>
      </c>
      <c r="AU295" s="4">
        <v>1.62</v>
      </c>
      <c r="AV295" s="4">
        <v>4.71</v>
      </c>
      <c r="AW295" s="4">
        <f t="shared" si="1453"/>
        <v>24.3</v>
      </c>
      <c r="AX295" s="6">
        <f t="shared" si="1454"/>
        <v>70.650000000000006</v>
      </c>
      <c r="AY295" s="165">
        <v>60.1</v>
      </c>
      <c r="AZ295" s="4">
        <v>1.1200000000000001</v>
      </c>
      <c r="BA295" s="4">
        <v>68.900000000000006</v>
      </c>
      <c r="BB295" s="4">
        <v>84.8</v>
      </c>
      <c r="BC295" s="4">
        <v>109.5</v>
      </c>
      <c r="BD295" s="4">
        <v>176.7</v>
      </c>
      <c r="BE295" s="4">
        <f t="shared" si="1455"/>
        <v>2.4034999999999997</v>
      </c>
      <c r="BF295" s="4">
        <f t="shared" si="1456"/>
        <v>67.312000000000012</v>
      </c>
      <c r="BG295" s="6">
        <f t="shared" si="1457"/>
        <v>2.64385</v>
      </c>
      <c r="BH295" s="7">
        <f t="shared" si="1458"/>
        <v>144.45034999999999</v>
      </c>
      <c r="BI295" s="27"/>
      <c r="BJ295" s="28"/>
      <c r="BK295" s="29"/>
      <c r="BL295" s="30"/>
      <c r="BM295" s="31"/>
      <c r="BN295" s="28"/>
      <c r="BO295" s="29"/>
      <c r="BP295" s="30"/>
      <c r="BQ295" s="31"/>
      <c r="BR295" s="28"/>
      <c r="BS295" s="29"/>
      <c r="BT295" s="30"/>
      <c r="BU295" s="31"/>
      <c r="BV295" s="28"/>
      <c r="BW295" s="29"/>
      <c r="BX295" s="30"/>
      <c r="BY295" s="31"/>
      <c r="BZ295" s="28"/>
      <c r="CA295" s="29"/>
      <c r="CB295" s="30"/>
      <c r="CD295" s="33">
        <f t="shared" si="1459"/>
        <v>0</v>
      </c>
      <c r="CE295" s="17">
        <f t="shared" si="1460"/>
        <v>0</v>
      </c>
      <c r="CF295" s="17">
        <f t="shared" si="1461"/>
        <v>0</v>
      </c>
      <c r="CG295" s="17">
        <f t="shared" si="1462"/>
        <v>0</v>
      </c>
      <c r="CH295" s="17">
        <f t="shared" si="1463"/>
        <v>0</v>
      </c>
      <c r="CJ295" s="17">
        <f t="shared" si="1464"/>
        <v>0</v>
      </c>
      <c r="CK295" s="17">
        <f t="shared" si="1465"/>
        <v>0</v>
      </c>
      <c r="CL295" s="17">
        <f t="shared" si="1466"/>
        <v>0</v>
      </c>
      <c r="CM295" s="17">
        <f t="shared" si="1467"/>
        <v>0</v>
      </c>
      <c r="CN295" s="17">
        <f t="shared" si="1468"/>
        <v>0</v>
      </c>
      <c r="CO295" s="17" t="e">
        <f>#REF!+AG295+AX295+AN295+BH295+#REF!+DP295</f>
        <v>#REF!</v>
      </c>
      <c r="CP295" s="17" t="e">
        <f>CO295*1.262</f>
        <v>#REF!</v>
      </c>
      <c r="CQ295" s="17">
        <f t="shared" si="1295"/>
        <v>610.5343499999999</v>
      </c>
      <c r="CR295" s="17">
        <f t="shared" si="1296"/>
        <v>631.68514999999991</v>
      </c>
      <c r="CS295" s="17">
        <f t="shared" si="1297"/>
        <v>669.90079999999989</v>
      </c>
      <c r="CT295" s="17">
        <f t="shared" si="1298"/>
        <v>729.26724999999988</v>
      </c>
      <c r="CU295" s="17">
        <f t="shared" si="1299"/>
        <v>890.78244999999981</v>
      </c>
      <c r="CV295" s="17">
        <f t="shared" si="1469"/>
        <v>1038.6523366999998</v>
      </c>
      <c r="CW295" s="17">
        <f t="shared" si="1300"/>
        <v>40.262</v>
      </c>
      <c r="CX295" s="17">
        <f t="shared" si="1470"/>
        <v>0</v>
      </c>
      <c r="CY295" s="33"/>
      <c r="CZ295" s="33"/>
      <c r="DA295" s="17"/>
      <c r="DB295" s="17"/>
      <c r="DC295" s="17"/>
      <c r="DD295" s="15">
        <f t="shared" si="1471"/>
        <v>103.2124009722222</v>
      </c>
      <c r="DE295" s="15">
        <f t="shared" si="1472"/>
        <v>100.21707986842105</v>
      </c>
      <c r="DF295" s="15">
        <f t="shared" si="1473"/>
        <v>97.521290874999977</v>
      </c>
      <c r="DG295" s="15">
        <f t="shared" si="1474"/>
        <v>95.082243690476176</v>
      </c>
      <c r="DH295" s="15">
        <f t="shared" si="1475"/>
        <v>77.343718712121202</v>
      </c>
      <c r="DI295" s="15"/>
      <c r="DJ295" s="15"/>
      <c r="DK295" s="15"/>
      <c r="DL295" s="15"/>
      <c r="DM295" s="15"/>
      <c r="DO295" s="17"/>
      <c r="DP295" s="17">
        <v>3</v>
      </c>
      <c r="DQ295" s="32">
        <v>116.6</v>
      </c>
      <c r="DR295" s="32">
        <f t="shared" si="1476"/>
        <v>309.63720291666658</v>
      </c>
      <c r="DS295" s="32">
        <f t="shared" si="1477"/>
        <v>300.65123960526319</v>
      </c>
      <c r="DT295" s="32">
        <f t="shared" si="1478"/>
        <v>292.56387262499993</v>
      </c>
      <c r="DU295" s="32">
        <f t="shared" si="1479"/>
        <v>285.24673107142854</v>
      </c>
      <c r="DV295" s="32">
        <f t="shared" si="1480"/>
        <v>232.03115613636362</v>
      </c>
      <c r="DW295" s="32">
        <v>141</v>
      </c>
      <c r="DX295" s="32">
        <f t="shared" si="1481"/>
        <v>14552.94853708333</v>
      </c>
      <c r="DY295" s="32">
        <f t="shared" si="1482"/>
        <v>14130.608261447369</v>
      </c>
      <c r="DZ295" s="32">
        <f t="shared" si="1483"/>
        <v>13750.502013374997</v>
      </c>
      <c r="EA295" s="32">
        <f t="shared" si="1484"/>
        <v>13406.59636035714</v>
      </c>
      <c r="EB295" s="32">
        <f t="shared" si="1485"/>
        <v>10905.464338409089</v>
      </c>
      <c r="ED295" s="15">
        <f t="shared" si="1486"/>
        <v>1857.8232174999996</v>
      </c>
      <c r="EE295" s="15">
        <f t="shared" si="1487"/>
        <v>1904.1245174999999</v>
      </c>
      <c r="EF295" s="15">
        <f t="shared" si="1488"/>
        <v>1950.4258174999995</v>
      </c>
      <c r="EG295" s="15">
        <f t="shared" si="1489"/>
        <v>1996.7271174999996</v>
      </c>
      <c r="EH295" s="15">
        <f t="shared" si="1490"/>
        <v>2552.3427174999997</v>
      </c>
      <c r="EI295" s="34"/>
      <c r="EJ295" s="35">
        <f t="shared" si="1491"/>
        <v>10910.288893749999</v>
      </c>
      <c r="EK295" s="35">
        <f t="shared" si="1492"/>
        <v>8667.4259392857148</v>
      </c>
      <c r="EL295" s="35"/>
      <c r="EM295" s="35"/>
      <c r="EN295" s="15">
        <f t="shared" si="1301"/>
        <v>74.180575000000005</v>
      </c>
      <c r="EO295" s="15">
        <f t="shared" si="1366"/>
        <v>87.145286842105264</v>
      </c>
      <c r="EP295" s="15">
        <f t="shared" si="1367"/>
        <v>84.801122499999991</v>
      </c>
      <c r="EQ295" s="15">
        <f t="shared" si="1368"/>
        <v>77.377935416666659</v>
      </c>
      <c r="ER295" s="15">
        <f t="shared" si="1302"/>
        <v>61.471105952380952</v>
      </c>
      <c r="ES295" s="15"/>
      <c r="ET295" s="15">
        <f t="shared" si="1369"/>
        <v>1335.25035</v>
      </c>
      <c r="EU295" s="15">
        <f t="shared" si="1370"/>
        <v>1655.76045</v>
      </c>
      <c r="EV295" s="15">
        <f t="shared" si="1371"/>
        <v>1696.0224499999999</v>
      </c>
      <c r="EW295" s="15">
        <f t="shared" si="1493"/>
        <v>1857.0704499999997</v>
      </c>
      <c r="EX295" s="15">
        <f t="shared" si="1494"/>
        <v>2581.7864500000001</v>
      </c>
      <c r="EY295" s="17">
        <f t="shared" si="1303"/>
        <v>1335.25035</v>
      </c>
      <c r="EZ295" s="17">
        <f t="shared" si="1304"/>
        <v>1396.6631499999999</v>
      </c>
      <c r="FA295" s="17">
        <f t="shared" si="1305"/>
        <v>1475.1407999999999</v>
      </c>
      <c r="FB295" s="17">
        <f t="shared" si="1306"/>
        <v>1695.5552499999999</v>
      </c>
      <c r="FC295" s="17">
        <f t="shared" si="1307"/>
        <v>2581.7864499999996</v>
      </c>
      <c r="FE295" s="17"/>
      <c r="FF295" s="17"/>
      <c r="FG295" s="17"/>
      <c r="FH295" s="17"/>
      <c r="FI295" s="17"/>
    </row>
    <row r="296" spans="1:165" ht="13.5" thickBot="1">
      <c r="A296" s="22">
        <v>6</v>
      </c>
      <c r="B296" s="18" t="s">
        <v>288</v>
      </c>
      <c r="C296" s="23">
        <v>18</v>
      </c>
      <c r="D296" s="24">
        <v>19</v>
      </c>
      <c r="E296" s="24">
        <v>20</v>
      </c>
      <c r="F296" s="24">
        <v>21</v>
      </c>
      <c r="G296" s="25">
        <v>33</v>
      </c>
      <c r="H296" s="26"/>
      <c r="I296" s="26">
        <f t="shared" si="1292"/>
        <v>0</v>
      </c>
      <c r="J296" s="4">
        <f t="shared" si="1434"/>
        <v>0</v>
      </c>
      <c r="K296" s="4">
        <f t="shared" si="1435"/>
        <v>0</v>
      </c>
      <c r="L296" s="4">
        <f t="shared" si="1436"/>
        <v>0</v>
      </c>
      <c r="M296" s="4">
        <f t="shared" si="1437"/>
        <v>0</v>
      </c>
      <c r="N296" s="6">
        <f t="shared" si="1438"/>
        <v>0</v>
      </c>
      <c r="O296" s="14">
        <v>0</v>
      </c>
      <c r="P296" s="4">
        <f t="shared" si="1433"/>
        <v>0</v>
      </c>
      <c r="Q296" s="4">
        <f t="shared" si="1294"/>
        <v>0</v>
      </c>
      <c r="R296" s="4">
        <f t="shared" si="1439"/>
        <v>0</v>
      </c>
      <c r="S296" s="4">
        <f t="shared" si="1440"/>
        <v>0</v>
      </c>
      <c r="T296" s="4">
        <f t="shared" si="1441"/>
        <v>0</v>
      </c>
      <c r="U296" s="4">
        <f t="shared" si="1442"/>
        <v>0</v>
      </c>
      <c r="V296" s="7">
        <f t="shared" si="1443"/>
        <v>0</v>
      </c>
      <c r="W296" s="156">
        <v>8.1999999999999993</v>
      </c>
      <c r="X296" s="4">
        <v>4.91</v>
      </c>
      <c r="Y296" s="4">
        <f t="shared" si="1444"/>
        <v>40.262</v>
      </c>
      <c r="Z296" s="156">
        <v>15</v>
      </c>
      <c r="AA296" s="4">
        <v>4.91</v>
      </c>
      <c r="AB296" s="157">
        <f t="shared" si="1445"/>
        <v>73.650000000000006</v>
      </c>
      <c r="AC296" s="14">
        <v>7.3</v>
      </c>
      <c r="AD296" s="4">
        <v>44.08</v>
      </c>
      <c r="AE296" s="4" t="e">
        <f>#REF!*AC296</f>
        <v>#REF!</v>
      </c>
      <c r="AF296" s="6">
        <f t="shared" si="1446"/>
        <v>50.691999999999993</v>
      </c>
      <c r="AG296" s="7">
        <f t="shared" si="1447"/>
        <v>321.78399999999999</v>
      </c>
      <c r="AH296" s="5"/>
      <c r="AI296" s="4">
        <v>0</v>
      </c>
      <c r="AJ296" s="4"/>
      <c r="AK296" s="4">
        <f t="shared" si="1448"/>
        <v>0</v>
      </c>
      <c r="AL296" s="4">
        <v>0</v>
      </c>
      <c r="AM296" s="4">
        <v>0</v>
      </c>
      <c r="AN296" s="6">
        <f t="shared" si="1449"/>
        <v>0</v>
      </c>
      <c r="AO296" s="14">
        <v>0</v>
      </c>
      <c r="AP296" s="4">
        <v>0</v>
      </c>
      <c r="AQ296" s="4">
        <f t="shared" si="1450"/>
        <v>0</v>
      </c>
      <c r="AR296" s="6">
        <f t="shared" si="1451"/>
        <v>0</v>
      </c>
      <c r="AS296" s="7">
        <f t="shared" si="1452"/>
        <v>0</v>
      </c>
      <c r="AT296" s="156">
        <v>15</v>
      </c>
      <c r="AU296" s="4">
        <v>1.62</v>
      </c>
      <c r="AV296" s="4">
        <v>4.71</v>
      </c>
      <c r="AW296" s="4">
        <f t="shared" si="1453"/>
        <v>24.3</v>
      </c>
      <c r="AX296" s="6">
        <f t="shared" si="1454"/>
        <v>70.650000000000006</v>
      </c>
      <c r="AY296" s="165">
        <v>65</v>
      </c>
      <c r="AZ296" s="4">
        <v>1.1200000000000001</v>
      </c>
      <c r="BA296" s="4">
        <v>74.599999999999994</v>
      </c>
      <c r="BB296" s="4">
        <v>91.8</v>
      </c>
      <c r="BC296" s="4">
        <v>118.5</v>
      </c>
      <c r="BD296" s="4">
        <v>191.2</v>
      </c>
      <c r="BE296" s="4">
        <f t="shared" si="1455"/>
        <v>2.4034999999999997</v>
      </c>
      <c r="BF296" s="4">
        <f t="shared" si="1456"/>
        <v>72.800000000000011</v>
      </c>
      <c r="BG296" s="6">
        <f t="shared" si="1457"/>
        <v>2.64385</v>
      </c>
      <c r="BH296" s="7">
        <f t="shared" si="1458"/>
        <v>156.22749999999999</v>
      </c>
      <c r="BI296" s="27"/>
      <c r="BJ296" s="28"/>
      <c r="BK296" s="29"/>
      <c r="BL296" s="30"/>
      <c r="BM296" s="31"/>
      <c r="BN296" s="28"/>
      <c r="BO296" s="29"/>
      <c r="BP296" s="30"/>
      <c r="BQ296" s="31"/>
      <c r="BR296" s="28"/>
      <c r="BS296" s="29"/>
      <c r="BT296" s="30"/>
      <c r="BU296" s="31"/>
      <c r="BV296" s="28"/>
      <c r="BW296" s="29"/>
      <c r="BX296" s="30"/>
      <c r="BY296" s="31"/>
      <c r="BZ296" s="28"/>
      <c r="CA296" s="29"/>
      <c r="CB296" s="30"/>
      <c r="CD296" s="33">
        <f t="shared" si="1459"/>
        <v>0</v>
      </c>
      <c r="CE296" s="17">
        <f t="shared" si="1460"/>
        <v>0</v>
      </c>
      <c r="CF296" s="17">
        <f t="shared" si="1461"/>
        <v>0</v>
      </c>
      <c r="CG296" s="17">
        <f t="shared" si="1462"/>
        <v>0</v>
      </c>
      <c r="CH296" s="17">
        <f t="shared" si="1463"/>
        <v>0</v>
      </c>
      <c r="CJ296" s="17">
        <f t="shared" si="1464"/>
        <v>0</v>
      </c>
      <c r="CK296" s="17">
        <f t="shared" si="1465"/>
        <v>0</v>
      </c>
      <c r="CL296" s="17">
        <f t="shared" si="1466"/>
        <v>0</v>
      </c>
      <c r="CM296" s="17">
        <f t="shared" si="1467"/>
        <v>0</v>
      </c>
      <c r="CN296" s="17">
        <f t="shared" si="1468"/>
        <v>0</v>
      </c>
      <c r="CO296" s="17" t="e">
        <f>#REF!+AG296+AX296+AN296+BH296+#REF!+DP296</f>
        <v>#REF!</v>
      </c>
      <c r="CP296" s="17" t="e">
        <f>CO296*1.26</f>
        <v>#REF!</v>
      </c>
      <c r="CQ296" s="17">
        <f t="shared" si="1295"/>
        <v>622.31149999999991</v>
      </c>
      <c r="CR296" s="17">
        <f t="shared" si="1296"/>
        <v>645.38509999999997</v>
      </c>
      <c r="CS296" s="17">
        <f t="shared" si="1297"/>
        <v>686.72529999999995</v>
      </c>
      <c r="CT296" s="17">
        <f t="shared" si="1298"/>
        <v>750.89874999999984</v>
      </c>
      <c r="CU296" s="17">
        <f t="shared" si="1299"/>
        <v>925.63319999999987</v>
      </c>
      <c r="CV296" s="17">
        <f t="shared" si="1469"/>
        <v>1092.2471759999999</v>
      </c>
      <c r="CW296" s="17">
        <f t="shared" si="1300"/>
        <v>40.262</v>
      </c>
      <c r="CX296" s="17">
        <f t="shared" si="1470"/>
        <v>0</v>
      </c>
      <c r="CY296" s="33"/>
      <c r="CZ296" s="33"/>
      <c r="DA296" s="17"/>
      <c r="DB296" s="17"/>
      <c r="DC296" s="17"/>
      <c r="DD296" s="15">
        <f t="shared" si="1471"/>
        <v>105.43897666666665</v>
      </c>
      <c r="DE296" s="15">
        <f t="shared" si="1472"/>
        <v>102.32646736842105</v>
      </c>
      <c r="DF296" s="15">
        <f t="shared" si="1473"/>
        <v>99.525208999999975</v>
      </c>
      <c r="DG296" s="15">
        <f t="shared" si="1474"/>
        <v>96.990737142857128</v>
      </c>
      <c r="DH296" s="15">
        <f t="shared" si="1475"/>
        <v>78.558214545454533</v>
      </c>
      <c r="DI296" s="15"/>
      <c r="DJ296" s="15"/>
      <c r="DK296" s="15"/>
      <c r="DL296" s="15"/>
      <c r="DM296" s="15"/>
      <c r="DO296" s="17"/>
      <c r="DP296" s="17">
        <v>2.8</v>
      </c>
      <c r="DQ296" s="32">
        <v>118</v>
      </c>
      <c r="DR296" s="32">
        <f t="shared" si="1476"/>
        <v>295.2291346666666</v>
      </c>
      <c r="DS296" s="32">
        <f t="shared" si="1477"/>
        <v>286.51410863157889</v>
      </c>
      <c r="DT296" s="32">
        <f t="shared" si="1478"/>
        <v>278.67058519999989</v>
      </c>
      <c r="DU296" s="32">
        <f t="shared" si="1479"/>
        <v>271.57406399999996</v>
      </c>
      <c r="DV296" s="32">
        <f t="shared" si="1480"/>
        <v>219.96300072727269</v>
      </c>
      <c r="DW296" s="32">
        <v>120</v>
      </c>
      <c r="DX296" s="32">
        <f t="shared" si="1481"/>
        <v>12652.677199999998</v>
      </c>
      <c r="DY296" s="32">
        <f t="shared" si="1482"/>
        <v>12279.176084210525</v>
      </c>
      <c r="DZ296" s="32">
        <f t="shared" si="1483"/>
        <v>11943.025079999998</v>
      </c>
      <c r="EA296" s="32">
        <f t="shared" si="1484"/>
        <v>11638.888457142855</v>
      </c>
      <c r="EB296" s="32">
        <f t="shared" si="1485"/>
        <v>9426.9857454545436</v>
      </c>
      <c r="ED296" s="15">
        <f t="shared" si="1486"/>
        <v>1897.9015799999997</v>
      </c>
      <c r="EE296" s="15">
        <f t="shared" si="1487"/>
        <v>1944.2028799999998</v>
      </c>
      <c r="EF296" s="15">
        <f t="shared" si="1488"/>
        <v>1990.5041799999995</v>
      </c>
      <c r="EG296" s="15">
        <f t="shared" si="1489"/>
        <v>2036.8054799999998</v>
      </c>
      <c r="EH296" s="15">
        <f t="shared" si="1490"/>
        <v>2592.4210799999996</v>
      </c>
      <c r="EI296" s="34"/>
      <c r="EJ296" s="35">
        <f t="shared" si="1491"/>
        <v>9459.6059999999998</v>
      </c>
      <c r="EK296" s="35">
        <f t="shared" si="1492"/>
        <v>7476.1062857142851</v>
      </c>
      <c r="EL296" s="35"/>
      <c r="EM296" s="35"/>
      <c r="EN296" s="15">
        <f t="shared" si="1301"/>
        <v>74.83486111111111</v>
      </c>
      <c r="EO296" s="15">
        <f t="shared" si="1366"/>
        <v>88.979536842105261</v>
      </c>
      <c r="EP296" s="15">
        <f t="shared" si="1367"/>
        <v>86.543659999999988</v>
      </c>
      <c r="EQ296" s="15">
        <f t="shared" si="1368"/>
        <v>78.83005</v>
      </c>
      <c r="ER296" s="15">
        <f t="shared" si="1302"/>
        <v>62.300885714285712</v>
      </c>
      <c r="ES296" s="15"/>
      <c r="ET296" s="15">
        <f t="shared" si="1369"/>
        <v>1347.0274999999999</v>
      </c>
      <c r="EU296" s="15">
        <f t="shared" si="1370"/>
        <v>1690.6112000000001</v>
      </c>
      <c r="EV296" s="15">
        <f t="shared" si="1371"/>
        <v>1730.8731999999998</v>
      </c>
      <c r="EW296" s="15">
        <f t="shared" si="1493"/>
        <v>1891.9212</v>
      </c>
      <c r="EX296" s="15">
        <f t="shared" si="1494"/>
        <v>2616.6372000000001</v>
      </c>
      <c r="EY296" s="17">
        <f t="shared" si="1303"/>
        <v>1347.0274999999999</v>
      </c>
      <c r="EZ296" s="17">
        <f t="shared" si="1304"/>
        <v>1410.3631</v>
      </c>
      <c r="FA296" s="17">
        <f t="shared" si="1305"/>
        <v>1491.9652999999998</v>
      </c>
      <c r="FB296" s="17">
        <f t="shared" si="1306"/>
        <v>1717.1867499999998</v>
      </c>
      <c r="FC296" s="17">
        <f t="shared" si="1307"/>
        <v>2616.6371999999997</v>
      </c>
      <c r="FE296" s="17"/>
      <c r="FF296" s="17"/>
      <c r="FG296" s="17"/>
      <c r="FH296" s="17"/>
      <c r="FI296" s="17"/>
    </row>
    <row r="297" spans="1:165" ht="13.5" thickBot="1">
      <c r="A297" s="209">
        <v>7</v>
      </c>
      <c r="B297" s="20" t="s">
        <v>289</v>
      </c>
      <c r="C297" s="161">
        <v>18</v>
      </c>
      <c r="D297" s="162">
        <v>19</v>
      </c>
      <c r="E297" s="162">
        <v>20</v>
      </c>
      <c r="F297" s="162">
        <v>21</v>
      </c>
      <c r="G297" s="163">
        <v>33</v>
      </c>
      <c r="H297" s="26">
        <v>0.72</v>
      </c>
      <c r="I297" s="26">
        <f t="shared" si="1292"/>
        <v>0.79200000000000004</v>
      </c>
      <c r="J297" s="8">
        <f t="shared" si="1434"/>
        <v>14.256</v>
      </c>
      <c r="K297" s="8">
        <f t="shared" si="1435"/>
        <v>15.048</v>
      </c>
      <c r="L297" s="8">
        <f t="shared" si="1436"/>
        <v>15.84</v>
      </c>
      <c r="M297" s="8">
        <f t="shared" si="1437"/>
        <v>16.632000000000001</v>
      </c>
      <c r="N297" s="164">
        <f t="shared" si="1438"/>
        <v>26.136000000000003</v>
      </c>
      <c r="O297" s="223">
        <v>1.6E-2</v>
      </c>
      <c r="P297" s="4">
        <v>1476.42</v>
      </c>
      <c r="Q297" s="4">
        <f t="shared" si="1294"/>
        <v>1683.1188</v>
      </c>
      <c r="R297" s="8">
        <f t="shared" si="1439"/>
        <v>425.20896000000005</v>
      </c>
      <c r="S297" s="8">
        <f t="shared" si="1440"/>
        <v>448.83168000000001</v>
      </c>
      <c r="T297" s="8">
        <f t="shared" si="1441"/>
        <v>472.45440000000002</v>
      </c>
      <c r="U297" s="8">
        <f t="shared" si="1442"/>
        <v>496.07712000000004</v>
      </c>
      <c r="V297" s="166">
        <f t="shared" si="1443"/>
        <v>779.54975999999999</v>
      </c>
      <c r="W297" s="156">
        <v>8.1999999999999993</v>
      </c>
      <c r="X297" s="4">
        <v>4.91</v>
      </c>
      <c r="Y297" s="4">
        <f t="shared" si="1444"/>
        <v>40.262</v>
      </c>
      <c r="Z297" s="156">
        <v>15</v>
      </c>
      <c r="AA297" s="4">
        <v>4.91</v>
      </c>
      <c r="AB297" s="157">
        <f t="shared" si="1445"/>
        <v>73.650000000000006</v>
      </c>
      <c r="AC297" s="218">
        <v>7.3</v>
      </c>
      <c r="AD297" s="4">
        <v>44.08</v>
      </c>
      <c r="AE297" s="8" t="e">
        <f>#REF!*AC297</f>
        <v>#REF!</v>
      </c>
      <c r="AF297" s="6">
        <f t="shared" si="1446"/>
        <v>50.691999999999993</v>
      </c>
      <c r="AG297" s="7">
        <f t="shared" si="1447"/>
        <v>321.78399999999999</v>
      </c>
      <c r="AH297" s="273">
        <v>1</v>
      </c>
      <c r="AI297" s="274">
        <v>0</v>
      </c>
      <c r="AJ297" s="274">
        <v>112</v>
      </c>
      <c r="AK297" s="8">
        <f t="shared" si="1448"/>
        <v>0</v>
      </c>
      <c r="AL297" s="225">
        <v>1.3</v>
      </c>
      <c r="AM297" s="8">
        <v>109.67</v>
      </c>
      <c r="AN297" s="6">
        <f t="shared" si="1449"/>
        <v>112</v>
      </c>
      <c r="AO297" s="223">
        <v>8.3299999999999999E-2</v>
      </c>
      <c r="AP297" s="8">
        <v>97.15</v>
      </c>
      <c r="AQ297" s="4">
        <v>113.7</v>
      </c>
      <c r="AR297" s="6">
        <f t="shared" si="1451"/>
        <v>125.07000000000001</v>
      </c>
      <c r="AS297" s="7">
        <f t="shared" si="1452"/>
        <v>9.4712099999999992</v>
      </c>
      <c r="AT297" s="156">
        <v>15</v>
      </c>
      <c r="AU297" s="8">
        <v>1.62</v>
      </c>
      <c r="AV297" s="4">
        <v>4.71</v>
      </c>
      <c r="AW297" s="8">
        <f t="shared" si="1453"/>
        <v>24.3</v>
      </c>
      <c r="AX297" s="6">
        <f t="shared" si="1454"/>
        <v>70.650000000000006</v>
      </c>
      <c r="AY297" s="165">
        <v>65</v>
      </c>
      <c r="AZ297" s="8">
        <v>1.1200000000000001</v>
      </c>
      <c r="BA297" s="10">
        <v>74.599999999999994</v>
      </c>
      <c r="BB297" s="10">
        <v>91.8</v>
      </c>
      <c r="BC297" s="10">
        <v>118.5</v>
      </c>
      <c r="BD297" s="10">
        <v>191.2</v>
      </c>
      <c r="BE297" s="4">
        <f t="shared" si="1455"/>
        <v>2.4034999999999997</v>
      </c>
      <c r="BF297" s="8">
        <f t="shared" si="1456"/>
        <v>72.800000000000011</v>
      </c>
      <c r="BG297" s="6">
        <f t="shared" si="1457"/>
        <v>2.64385</v>
      </c>
      <c r="BH297" s="7">
        <f t="shared" si="1458"/>
        <v>156.22749999999999</v>
      </c>
      <c r="BI297" s="170"/>
      <c r="BJ297" s="171"/>
      <c r="BK297" s="172"/>
      <c r="BL297" s="173"/>
      <c r="BM297" s="174"/>
      <c r="BN297" s="171"/>
      <c r="BO297" s="172"/>
      <c r="BP297" s="173"/>
      <c r="BQ297" s="174"/>
      <c r="BR297" s="171"/>
      <c r="BS297" s="172"/>
      <c r="BT297" s="173"/>
      <c r="BU297" s="174"/>
      <c r="BV297" s="171"/>
      <c r="BW297" s="172"/>
      <c r="BX297" s="173"/>
      <c r="BY297" s="174"/>
      <c r="BZ297" s="171"/>
      <c r="CA297" s="172"/>
      <c r="CB297" s="173"/>
      <c r="CD297" s="33">
        <f t="shared" si="1459"/>
        <v>47.356049999999996</v>
      </c>
      <c r="CE297" s="17">
        <f t="shared" si="1460"/>
        <v>37.884839999999997</v>
      </c>
      <c r="CF297" s="17">
        <f t="shared" si="1461"/>
        <v>28.413629999999998</v>
      </c>
      <c r="CG297" s="17">
        <f t="shared" si="1462"/>
        <v>18.942419999999998</v>
      </c>
      <c r="CH297" s="17">
        <f t="shared" si="1463"/>
        <v>9.4712099999999992</v>
      </c>
      <c r="CJ297" s="17">
        <f t="shared" si="1464"/>
        <v>0.5261783333333333</v>
      </c>
      <c r="CK297" s="17">
        <f t="shared" si="1465"/>
        <v>0.4984847368421052</v>
      </c>
      <c r="CL297" s="17">
        <f t="shared" si="1466"/>
        <v>0.47356049999999994</v>
      </c>
      <c r="CM297" s="17">
        <f t="shared" si="1467"/>
        <v>0.45100999999999997</v>
      </c>
      <c r="CN297" s="17">
        <f t="shared" si="1468"/>
        <v>0.28700636363636362</v>
      </c>
      <c r="CO297" s="17" t="e">
        <f>#REF!+AG297+AX297+AN297+BH297+#REF!+DP297</f>
        <v>#REF!</v>
      </c>
      <c r="CP297" s="17" t="e">
        <f>CO297*1.258</f>
        <v>#REF!</v>
      </c>
      <c r="CQ297" s="17">
        <f t="shared" si="1295"/>
        <v>743.78270999999995</v>
      </c>
      <c r="CR297" s="17">
        <f t="shared" si="1296"/>
        <v>766.85630999999989</v>
      </c>
      <c r="CS297" s="17">
        <f t="shared" si="1297"/>
        <v>808.19650999999999</v>
      </c>
      <c r="CT297" s="17">
        <f t="shared" si="1298"/>
        <v>872.36995999999999</v>
      </c>
      <c r="CU297" s="17">
        <f t="shared" si="1299"/>
        <v>1047.1044099999999</v>
      </c>
      <c r="CV297" s="17">
        <f t="shared" si="1469"/>
        <v>1226.1592641099999</v>
      </c>
      <c r="CW297" s="17">
        <f t="shared" si="1300"/>
        <v>40.262</v>
      </c>
      <c r="CX297" s="17">
        <f t="shared" si="1470"/>
        <v>23.622720000000001</v>
      </c>
      <c r="CY297" s="33"/>
      <c r="CZ297" s="33"/>
      <c r="DA297" s="17"/>
      <c r="DB297" s="17"/>
      <c r="DC297" s="17"/>
      <c r="DD297" s="15">
        <f t="shared" si="1471"/>
        <v>113.19963730555556</v>
      </c>
      <c r="DE297" s="15">
        <f t="shared" si="1472"/>
        <v>109.67867218421051</v>
      </c>
      <c r="DF297" s="15">
        <f t="shared" si="1473"/>
        <v>106.50980357499999</v>
      </c>
      <c r="DG297" s="15">
        <f t="shared" si="1474"/>
        <v>103.64273197619048</v>
      </c>
      <c r="DH297" s="15">
        <f t="shared" si="1475"/>
        <v>82.791302166666654</v>
      </c>
      <c r="DI297" s="15"/>
      <c r="DJ297" s="15"/>
      <c r="DK297" s="15"/>
      <c r="DL297" s="15"/>
      <c r="DM297" s="15"/>
      <c r="DO297" s="17"/>
      <c r="DP297" s="17">
        <v>6.5</v>
      </c>
      <c r="DQ297" s="32">
        <v>117.1</v>
      </c>
      <c r="DR297" s="32">
        <f t="shared" si="1476"/>
        <v>735.79764248611116</v>
      </c>
      <c r="DS297" s="32">
        <f t="shared" si="1477"/>
        <v>712.91136919736834</v>
      </c>
      <c r="DT297" s="32">
        <f t="shared" si="1478"/>
        <v>692.31372323749997</v>
      </c>
      <c r="DU297" s="32">
        <f t="shared" si="1479"/>
        <v>673.67775784523815</v>
      </c>
      <c r="DV297" s="32">
        <f t="shared" si="1480"/>
        <v>538.14346408333324</v>
      </c>
      <c r="DW297" s="32">
        <v>276</v>
      </c>
      <c r="DX297" s="32">
        <f t="shared" si="1481"/>
        <v>31243.099896333333</v>
      </c>
      <c r="DY297" s="32">
        <f t="shared" si="1482"/>
        <v>30271.313522842102</v>
      </c>
      <c r="DZ297" s="32">
        <f t="shared" si="1483"/>
        <v>29396.705786699997</v>
      </c>
      <c r="EA297" s="32">
        <f t="shared" si="1484"/>
        <v>28605.39402542857</v>
      </c>
      <c r="EB297" s="32">
        <f t="shared" si="1485"/>
        <v>22850.399397999998</v>
      </c>
      <c r="ED297" s="15">
        <f t="shared" si="1486"/>
        <v>2037.5934715000001</v>
      </c>
      <c r="EE297" s="15">
        <f t="shared" si="1487"/>
        <v>2083.8947714999999</v>
      </c>
      <c r="EF297" s="15">
        <f t="shared" si="1488"/>
        <v>2130.1960715</v>
      </c>
      <c r="EG297" s="15">
        <f t="shared" si="1489"/>
        <v>2176.4973715000001</v>
      </c>
      <c r="EH297" s="15">
        <f t="shared" si="1490"/>
        <v>2732.1129714999997</v>
      </c>
      <c r="EI297" s="34"/>
      <c r="EJ297" s="35">
        <f t="shared" si="1491"/>
        <v>23154.012714999997</v>
      </c>
      <c r="EK297" s="35">
        <f t="shared" si="1492"/>
        <v>17993.283837142859</v>
      </c>
      <c r="EL297" s="35"/>
      <c r="EM297" s="35"/>
      <c r="EN297" s="15">
        <f t="shared" si="1301"/>
        <v>81.583261666666658</v>
      </c>
      <c r="EO297" s="15">
        <f t="shared" si="1366"/>
        <v>95.372758421052623</v>
      </c>
      <c r="EP297" s="15">
        <f t="shared" si="1367"/>
        <v>92.617220500000002</v>
      </c>
      <c r="EQ297" s="15">
        <f t="shared" si="1368"/>
        <v>83.891350416666654</v>
      </c>
      <c r="ER297" s="15">
        <f t="shared" si="1302"/>
        <v>65.193057380952382</v>
      </c>
      <c r="ES297" s="15"/>
      <c r="ET297" s="15">
        <f t="shared" si="1369"/>
        <v>1468.4987099999998</v>
      </c>
      <c r="EU297" s="15">
        <f t="shared" si="1370"/>
        <v>1812.0824099999998</v>
      </c>
      <c r="EV297" s="15">
        <f t="shared" si="1371"/>
        <v>1852.3444100000002</v>
      </c>
      <c r="EW297" s="15">
        <f t="shared" si="1493"/>
        <v>2013.3924099999997</v>
      </c>
      <c r="EX297" s="15">
        <f t="shared" si="1494"/>
        <v>2738.1084099999998</v>
      </c>
      <c r="EY297" s="17">
        <f t="shared" si="1303"/>
        <v>1468.4987099999998</v>
      </c>
      <c r="EZ297" s="17">
        <f t="shared" si="1304"/>
        <v>1531.83431</v>
      </c>
      <c r="FA297" s="17">
        <f t="shared" si="1305"/>
        <v>1613.43651</v>
      </c>
      <c r="FB297" s="17">
        <f t="shared" si="1306"/>
        <v>1838.65796</v>
      </c>
      <c r="FC297" s="17">
        <f t="shared" si="1307"/>
        <v>2738.1084099999998</v>
      </c>
      <c r="FE297" s="17"/>
      <c r="FF297" s="17"/>
      <c r="FG297" s="17"/>
      <c r="FH297" s="17"/>
      <c r="FI297" s="17"/>
    </row>
    <row r="298" spans="1:165" ht="13.5" thickBot="1">
      <c r="A298" s="3">
        <v>24</v>
      </c>
      <c r="B298" s="207" t="s">
        <v>290</v>
      </c>
      <c r="C298" s="175"/>
      <c r="D298" s="176"/>
      <c r="E298" s="176"/>
      <c r="F298" s="176"/>
      <c r="G298" s="177"/>
      <c r="H298" s="195"/>
      <c r="I298" s="26">
        <f t="shared" si="1292"/>
        <v>0</v>
      </c>
      <c r="J298" s="9"/>
      <c r="K298" s="9"/>
      <c r="L298" s="9"/>
      <c r="M298" s="9"/>
      <c r="N298" s="148"/>
      <c r="O298" s="210"/>
      <c r="P298" s="4">
        <f>O298*1</f>
        <v>0</v>
      </c>
      <c r="Q298" s="4">
        <f t="shared" si="1294"/>
        <v>0</v>
      </c>
      <c r="R298" s="9"/>
      <c r="S298" s="9"/>
      <c r="T298" s="9"/>
      <c r="U298" s="9"/>
      <c r="V298" s="179"/>
      <c r="W298" s="156"/>
      <c r="X298" s="4"/>
      <c r="Y298" s="4"/>
      <c r="Z298" s="156"/>
      <c r="AA298" s="4"/>
      <c r="AB298" s="157"/>
      <c r="AC298" s="210"/>
      <c r="AD298" s="6"/>
      <c r="AE298" s="9"/>
      <c r="AF298" s="6"/>
      <c r="AG298" s="7"/>
      <c r="AH298" s="211"/>
      <c r="AI298" s="9"/>
      <c r="AJ298" s="9"/>
      <c r="AK298" s="9"/>
      <c r="AL298" s="9"/>
      <c r="AM298" s="9"/>
      <c r="AN298" s="6"/>
      <c r="AO298" s="210"/>
      <c r="AP298" s="9"/>
      <c r="AQ298" s="4"/>
      <c r="AR298" s="6"/>
      <c r="AS298" s="7"/>
      <c r="AT298" s="156"/>
      <c r="AU298" s="9"/>
      <c r="AV298" s="4"/>
      <c r="AW298" s="9"/>
      <c r="AX298" s="6"/>
      <c r="AY298" s="165"/>
      <c r="AZ298" s="9"/>
      <c r="BA298" s="9"/>
      <c r="BB298" s="9"/>
      <c r="BC298" s="9"/>
      <c r="BD298" s="9"/>
      <c r="BE298" s="4"/>
      <c r="BF298" s="9"/>
      <c r="BG298" s="6"/>
      <c r="BH298" s="7"/>
      <c r="BI298" s="181"/>
      <c r="BJ298" s="182"/>
      <c r="BK298" s="183"/>
      <c r="BL298" s="184"/>
      <c r="BM298" s="185"/>
      <c r="BN298" s="182"/>
      <c r="BO298" s="183"/>
      <c r="BP298" s="184"/>
      <c r="BQ298" s="185"/>
      <c r="BR298" s="182"/>
      <c r="BS298" s="183"/>
      <c r="BT298" s="184"/>
      <c r="BU298" s="185"/>
      <c r="BV298" s="182"/>
      <c r="BW298" s="183"/>
      <c r="BX298" s="184"/>
      <c r="BY298" s="185"/>
      <c r="BZ298" s="182"/>
      <c r="CA298" s="183"/>
      <c r="CB298" s="184"/>
      <c r="CD298" s="33"/>
      <c r="CE298" s="17"/>
      <c r="CF298" s="17"/>
      <c r="CG298" s="17"/>
      <c r="CH298" s="17"/>
      <c r="CJ298" s="17"/>
      <c r="CK298" s="17"/>
      <c r="CL298" s="17"/>
      <c r="CM298" s="17"/>
      <c r="CN298" s="17"/>
      <c r="CO298" s="17"/>
      <c r="CP298" s="17"/>
      <c r="CQ298" s="17">
        <f t="shared" si="1295"/>
        <v>0</v>
      </c>
      <c r="CR298" s="17">
        <f t="shared" si="1296"/>
        <v>0</v>
      </c>
      <c r="CS298" s="17">
        <f t="shared" si="1297"/>
        <v>0</v>
      </c>
      <c r="CT298" s="17">
        <f t="shared" si="1298"/>
        <v>0</v>
      </c>
      <c r="CU298" s="17">
        <f t="shared" si="1299"/>
        <v>0</v>
      </c>
      <c r="CV298" s="17"/>
      <c r="CW298" s="17">
        <f t="shared" si="1300"/>
        <v>0</v>
      </c>
      <c r="CX298" s="17"/>
      <c r="CY298" s="33"/>
      <c r="CZ298" s="33"/>
      <c r="DA298" s="17"/>
      <c r="DB298" s="17"/>
      <c r="DC298" s="17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O298" s="17"/>
      <c r="DP298" s="17"/>
      <c r="ED298" s="15"/>
      <c r="EE298" s="15"/>
      <c r="EF298" s="15"/>
      <c r="EG298" s="15"/>
      <c r="EH298" s="15"/>
      <c r="EI298" s="34"/>
      <c r="EJ298" s="35"/>
      <c r="EK298" s="35"/>
      <c r="EL298" s="35"/>
      <c r="EM298" s="35"/>
      <c r="EN298" s="15">
        <f t="shared" si="1301"/>
        <v>0</v>
      </c>
      <c r="EO298" s="15">
        <f t="shared" si="1366"/>
        <v>0</v>
      </c>
      <c r="EP298" s="15">
        <f t="shared" si="1367"/>
        <v>0</v>
      </c>
      <c r="EQ298" s="15">
        <f t="shared" si="1368"/>
        <v>0</v>
      </c>
      <c r="ER298" s="15">
        <f t="shared" si="1302"/>
        <v>0</v>
      </c>
      <c r="ES298" s="15"/>
      <c r="ET298" s="15">
        <f t="shared" si="1369"/>
        <v>0</v>
      </c>
      <c r="EU298" s="15">
        <f t="shared" si="1370"/>
        <v>0</v>
      </c>
      <c r="EV298" s="15">
        <f t="shared" si="1371"/>
        <v>0</v>
      </c>
      <c r="EW298" s="15"/>
      <c r="EX298" s="15"/>
      <c r="EY298" s="17">
        <f t="shared" si="1303"/>
        <v>0</v>
      </c>
      <c r="EZ298" s="17">
        <f t="shared" si="1304"/>
        <v>0</v>
      </c>
      <c r="FA298" s="17">
        <f t="shared" si="1305"/>
        <v>0</v>
      </c>
      <c r="FB298" s="17">
        <f t="shared" si="1306"/>
        <v>0</v>
      </c>
      <c r="FC298" s="17">
        <f t="shared" si="1307"/>
        <v>0</v>
      </c>
      <c r="FE298" s="17"/>
      <c r="FF298" s="17"/>
      <c r="FG298" s="17"/>
      <c r="FH298" s="17"/>
      <c r="FI298" s="17"/>
    </row>
    <row r="299" spans="1:165" ht="13.5" thickBot="1">
      <c r="A299" s="22">
        <v>1</v>
      </c>
      <c r="B299" s="18" t="s">
        <v>291</v>
      </c>
      <c r="C299" s="23">
        <v>18</v>
      </c>
      <c r="D299" s="24">
        <v>19</v>
      </c>
      <c r="E299" s="24">
        <v>20</v>
      </c>
      <c r="F299" s="24">
        <v>21</v>
      </c>
      <c r="G299" s="25">
        <v>33</v>
      </c>
      <c r="H299" s="26"/>
      <c r="I299" s="26">
        <f t="shared" si="1292"/>
        <v>0</v>
      </c>
      <c r="J299" s="4">
        <f t="shared" ref="J299:J304" si="1495">I299*C299</f>
        <v>0</v>
      </c>
      <c r="K299" s="4">
        <f t="shared" ref="K299:K304" si="1496">I299*D299</f>
        <v>0</v>
      </c>
      <c r="L299" s="4">
        <f t="shared" ref="L299:L304" si="1497">I299*E299</f>
        <v>0</v>
      </c>
      <c r="M299" s="4">
        <f t="shared" ref="M299:M304" si="1498">I299*F299</f>
        <v>0</v>
      </c>
      <c r="N299" s="6">
        <f t="shared" ref="N299:N304" si="1499">I299*G299</f>
        <v>0</v>
      </c>
      <c r="O299" s="14">
        <v>0</v>
      </c>
      <c r="P299" s="4">
        <f>O299*1</f>
        <v>0</v>
      </c>
      <c r="Q299" s="4">
        <f t="shared" si="1294"/>
        <v>0</v>
      </c>
      <c r="R299" s="4">
        <f t="shared" ref="R299:R304" si="1500">P299*O299*C299</f>
        <v>0</v>
      </c>
      <c r="S299" s="4">
        <f t="shared" ref="S299:S304" si="1501">P299*O299*D299</f>
        <v>0</v>
      </c>
      <c r="T299" s="4">
        <f t="shared" ref="T299:T304" si="1502">P299*O299*E299</f>
        <v>0</v>
      </c>
      <c r="U299" s="4">
        <f t="shared" ref="U299:U304" si="1503">P299*O299*F299</f>
        <v>0</v>
      </c>
      <c r="V299" s="7">
        <f t="shared" ref="V299:V304" si="1504">P299*O299*G299</f>
        <v>0</v>
      </c>
      <c r="W299" s="156">
        <v>8.1999999999999993</v>
      </c>
      <c r="X299" s="4">
        <v>4.91</v>
      </c>
      <c r="Y299" s="4">
        <f t="shared" ref="Y299:Y304" si="1505">W299*X299</f>
        <v>40.262</v>
      </c>
      <c r="Z299" s="156">
        <v>15</v>
      </c>
      <c r="AA299" s="4">
        <v>4.91</v>
      </c>
      <c r="AB299" s="157">
        <f t="shared" ref="AB299:AB304" si="1506">AA299*Z299</f>
        <v>73.650000000000006</v>
      </c>
      <c r="AC299" s="14">
        <v>7.3</v>
      </c>
      <c r="AD299" s="4">
        <v>44.08</v>
      </c>
      <c r="AE299" s="4" t="e">
        <f>#REF!*AC299</f>
        <v>#REF!</v>
      </c>
      <c r="AF299" s="6">
        <f t="shared" ref="AF299:AF304" si="1507">AD299*1.15</f>
        <v>50.691999999999993</v>
      </c>
      <c r="AG299" s="7">
        <f t="shared" ref="AG299:AG304" si="1508">AC299*AD299</f>
        <v>321.78399999999999</v>
      </c>
      <c r="AH299" s="5"/>
      <c r="AI299" s="4">
        <v>21.19</v>
      </c>
      <c r="AJ299" s="4"/>
      <c r="AK299" s="4">
        <f t="shared" ref="AK299:AK304" si="1509">AI299*AH299</f>
        <v>0</v>
      </c>
      <c r="AL299" s="4">
        <v>1.2</v>
      </c>
      <c r="AM299" s="4">
        <v>85.87</v>
      </c>
      <c r="AN299" s="6">
        <f t="shared" ref="AN299:AN304" si="1510">AH299*AJ299</f>
        <v>0</v>
      </c>
      <c r="AO299" s="13">
        <v>0.20830000000000001</v>
      </c>
      <c r="AP299" s="4">
        <v>101.38</v>
      </c>
      <c r="AQ299" s="4">
        <v>138.21</v>
      </c>
      <c r="AR299" s="6">
        <f t="shared" ref="AR299:AR304" si="1511">AQ299*1.1</f>
        <v>152.03100000000003</v>
      </c>
      <c r="AS299" s="7">
        <f t="shared" ref="AS299:AS304" si="1512">AO299*AQ299</f>
        <v>28.789143000000003</v>
      </c>
      <c r="AT299" s="156">
        <v>15</v>
      </c>
      <c r="AU299" s="4">
        <v>1.62</v>
      </c>
      <c r="AV299" s="4">
        <v>4.71</v>
      </c>
      <c r="AW299" s="4">
        <f t="shared" ref="AW299:AW304" si="1513">AU299*AT299</f>
        <v>24.3</v>
      </c>
      <c r="AX299" s="6">
        <f t="shared" ref="AX299:AX304" si="1514">AV299*AT299</f>
        <v>70.650000000000006</v>
      </c>
      <c r="AY299" s="165">
        <v>65</v>
      </c>
      <c r="AZ299" s="4">
        <v>1.1200000000000001</v>
      </c>
      <c r="BA299" s="4">
        <v>68.900000000000006</v>
      </c>
      <c r="BB299" s="4">
        <v>84.8</v>
      </c>
      <c r="BC299" s="4">
        <v>109.5</v>
      </c>
      <c r="BD299" s="4">
        <v>156.1</v>
      </c>
      <c r="BE299" s="4">
        <f t="shared" ref="BE299:BE304" si="1515">2.09*115/100</f>
        <v>2.4034999999999997</v>
      </c>
      <c r="BF299" s="4">
        <f t="shared" ref="BF299:BF304" si="1516">AZ299*AY299</f>
        <v>72.800000000000011</v>
      </c>
      <c r="BG299" s="6">
        <f t="shared" ref="BG299:BG304" si="1517">BE299*1.1</f>
        <v>2.64385</v>
      </c>
      <c r="BH299" s="7">
        <f t="shared" ref="BH299:BH304" si="1518">BE299*AY299</f>
        <v>156.22749999999999</v>
      </c>
      <c r="BI299" s="27"/>
      <c r="BJ299" s="28"/>
      <c r="BK299" s="29"/>
      <c r="BL299" s="30"/>
      <c r="BM299" s="31"/>
      <c r="BN299" s="28"/>
      <c r="BO299" s="29"/>
      <c r="BP299" s="30"/>
      <c r="BQ299" s="31"/>
      <c r="BR299" s="28"/>
      <c r="BS299" s="29"/>
      <c r="BT299" s="30"/>
      <c r="BU299" s="31"/>
      <c r="BV299" s="28"/>
      <c r="BW299" s="29"/>
      <c r="BX299" s="30"/>
      <c r="BY299" s="31"/>
      <c r="BZ299" s="28"/>
      <c r="CA299" s="29"/>
      <c r="CB299" s="30"/>
      <c r="CD299" s="33">
        <f t="shared" ref="CD299:CD304" si="1519">(AS299*5)</f>
        <v>143.94571500000001</v>
      </c>
      <c r="CE299" s="17">
        <f t="shared" ref="CE299:CE304" si="1520">AS299*4</f>
        <v>115.15657200000001</v>
      </c>
      <c r="CF299" s="17">
        <f t="shared" ref="CF299:CF304" si="1521">AS299*3</f>
        <v>86.367429000000016</v>
      </c>
      <c r="CG299" s="17">
        <f t="shared" ref="CG299:CG304" si="1522">AS299*2</f>
        <v>57.578286000000006</v>
      </c>
      <c r="CH299" s="17">
        <f t="shared" ref="CH299:CH304" si="1523">AS299</f>
        <v>28.789143000000003</v>
      </c>
      <c r="CJ299" s="17">
        <f t="shared" ref="CJ299:CJ304" si="1524">CD299/5/18</f>
        <v>1.5993968333333335</v>
      </c>
      <c r="CK299" s="17">
        <f t="shared" ref="CK299:CK304" si="1525">CE299/4/19</f>
        <v>1.515218052631579</v>
      </c>
      <c r="CL299" s="17">
        <f t="shared" ref="CL299:CL304" si="1526">CF299/3/20</f>
        <v>1.4394571500000004</v>
      </c>
      <c r="CM299" s="17">
        <f t="shared" ref="CM299:CM304" si="1527">CG299/2/21</f>
        <v>1.3709115714285716</v>
      </c>
      <c r="CN299" s="17">
        <f t="shared" ref="CN299:CN304" si="1528">CH299/1/33</f>
        <v>0.87239827272727277</v>
      </c>
      <c r="CO299" s="17" t="e">
        <f>#REF!+AG299+AX299+AN299+BH299+#REF!+DP299</f>
        <v>#REF!</v>
      </c>
      <c r="CP299" s="17" t="e">
        <f>CO299*1.259</f>
        <v>#REF!</v>
      </c>
      <c r="CQ299" s="17">
        <f t="shared" si="1295"/>
        <v>651.10064299999999</v>
      </c>
      <c r="CR299" s="17">
        <f t="shared" si="1296"/>
        <v>660.47429299999999</v>
      </c>
      <c r="CS299" s="17">
        <f t="shared" si="1297"/>
        <v>698.68994299999997</v>
      </c>
      <c r="CT299" s="17">
        <f t="shared" si="1298"/>
        <v>758.05639300000007</v>
      </c>
      <c r="CU299" s="17">
        <f t="shared" si="1299"/>
        <v>870.05949299999997</v>
      </c>
      <c r="CV299" s="17">
        <f t="shared" ref="CV299:CV304" si="1529">CU299*DQ299/100</f>
        <v>1030.150439712</v>
      </c>
      <c r="CW299" s="17">
        <f t="shared" si="1300"/>
        <v>40.262</v>
      </c>
      <c r="CX299" s="17">
        <f t="shared" ref="CX299:CX304" si="1530">O299*P299</f>
        <v>0</v>
      </c>
      <c r="CY299" s="33"/>
      <c r="CZ299" s="33"/>
      <c r="DA299" s="17"/>
      <c r="DB299" s="17"/>
      <c r="DC299" s="17"/>
      <c r="DD299" s="15">
        <f t="shared" ref="DD299:DD304" si="1531">(CU299/18+CW299)*1.15</f>
        <v>101.88843427499998</v>
      </c>
      <c r="DE299" s="15">
        <f t="shared" ref="DE299:DE304" si="1532">(CU299/19+CW299)*1.15</f>
        <v>98.962795628947362</v>
      </c>
      <c r="DF299" s="15">
        <f t="shared" ref="DF299:DF304" si="1533">(CU299/20+CW299) *1.15</f>
        <v>96.329720847499985</v>
      </c>
      <c r="DG299" s="15">
        <f t="shared" ref="DG299:DG304" si="1534">(CU299/21+CW299)*1.15</f>
        <v>93.947415092857128</v>
      </c>
      <c r="DH299" s="15">
        <f t="shared" ref="DH299:DH304" si="1535">(CU299/33+CW299) *1.15</f>
        <v>76.621555059090895</v>
      </c>
      <c r="DI299" s="15"/>
      <c r="DJ299" s="15"/>
      <c r="DK299" s="15"/>
      <c r="DL299" s="15"/>
      <c r="DM299" s="15"/>
      <c r="DO299" s="17"/>
      <c r="DP299" s="17">
        <v>7</v>
      </c>
      <c r="DQ299" s="32">
        <v>118.4</v>
      </c>
      <c r="DR299" s="32">
        <f t="shared" ref="DR299:DR304" si="1536">DD299*DP299</f>
        <v>713.21903992499983</v>
      </c>
      <c r="DS299" s="32">
        <f t="shared" ref="DS299:DS304" si="1537">DE299*DP299</f>
        <v>692.73956940263156</v>
      </c>
      <c r="DT299" s="32">
        <f t="shared" ref="DT299:DT304" si="1538">DF299*DP299</f>
        <v>674.30804593249991</v>
      </c>
      <c r="DU299" s="32">
        <f t="shared" ref="DU299:DU304" si="1539">DG299*DP299</f>
        <v>657.63190564999991</v>
      </c>
      <c r="DV299" s="32">
        <f t="shared" ref="DV299:DV304" si="1540">DH299*DP299</f>
        <v>536.35088541363621</v>
      </c>
      <c r="DW299" s="32">
        <v>167</v>
      </c>
      <c r="DX299" s="32">
        <f t="shared" ref="DX299:DX304" si="1541">DD299*DW299</f>
        <v>17015.368523924997</v>
      </c>
      <c r="DY299" s="32">
        <f t="shared" ref="DY299:DY304" si="1542">DE299*DW299</f>
        <v>16526.786870034208</v>
      </c>
      <c r="DZ299" s="32">
        <f t="shared" ref="DZ299:DZ304" si="1543">DF299*DW299</f>
        <v>16087.063381532498</v>
      </c>
      <c r="EA299" s="32">
        <f t="shared" ref="EA299:EA304" si="1544">DG299*DW299</f>
        <v>15689.21832050714</v>
      </c>
      <c r="EB299" s="32">
        <f t="shared" ref="EB299:EB304" si="1545">DH299*DW299</f>
        <v>12795.799694868179</v>
      </c>
      <c r="ED299" s="15">
        <f t="shared" ref="ED299:ED304" si="1546">DD299*18</f>
        <v>1833.9918169499997</v>
      </c>
      <c r="EE299" s="15">
        <f t="shared" ref="EE299:EE304" si="1547">DE299*19</f>
        <v>1880.2931169499998</v>
      </c>
      <c r="EF299" s="15">
        <f t="shared" ref="EF299:EF304" si="1548">DF299*20</f>
        <v>1926.5944169499996</v>
      </c>
      <c r="EG299" s="15">
        <f t="shared" ref="EG299:EG304" si="1549">DG299*21</f>
        <v>1972.8957169499997</v>
      </c>
      <c r="EH299" s="15">
        <f t="shared" ref="EH299:EH304" si="1550">DH299*33</f>
        <v>2528.5113169499996</v>
      </c>
      <c r="EI299" s="34"/>
      <c r="EJ299" s="35">
        <f t="shared" ref="EJ299:EJ304" si="1551">EQ299*DW299</f>
        <v>12777.917972125002</v>
      </c>
      <c r="EK299" s="35">
        <f t="shared" ref="EK299:EK304" si="1552">ER299*DW299</f>
        <v>10183.276269785714</v>
      </c>
      <c r="EL299" s="35"/>
      <c r="EM299" s="35"/>
      <c r="EN299" s="15">
        <f t="shared" si="1301"/>
        <v>76.434257944444454</v>
      </c>
      <c r="EO299" s="15">
        <f t="shared" si="1366"/>
        <v>86.05460489473684</v>
      </c>
      <c r="EP299" s="15">
        <f t="shared" si="1367"/>
        <v>83.764974649999999</v>
      </c>
      <c r="EQ299" s="15">
        <f t="shared" si="1368"/>
        <v>76.514478875000009</v>
      </c>
      <c r="ER299" s="15">
        <f t="shared" si="1302"/>
        <v>60.977702214285713</v>
      </c>
      <c r="ES299" s="15"/>
      <c r="ET299" s="15">
        <f t="shared" si="1369"/>
        <v>1375.8166430000001</v>
      </c>
      <c r="EU299" s="15">
        <f t="shared" si="1370"/>
        <v>1635.037493</v>
      </c>
      <c r="EV299" s="15">
        <f t="shared" si="1371"/>
        <v>1675.299493</v>
      </c>
      <c r="EW299" s="15">
        <f t="shared" ref="EW299:EW304" si="1553">EQ299*24</f>
        <v>1836.3474930000002</v>
      </c>
      <c r="EX299" s="15">
        <f t="shared" ref="EX299:EX304" si="1554">ER299*42</f>
        <v>2561.0634930000001</v>
      </c>
      <c r="EY299" s="17">
        <f t="shared" si="1303"/>
        <v>1375.8166430000001</v>
      </c>
      <c r="EZ299" s="17">
        <f t="shared" si="1304"/>
        <v>1425.4522930000001</v>
      </c>
      <c r="FA299" s="17">
        <f t="shared" si="1305"/>
        <v>1503.9299430000001</v>
      </c>
      <c r="FB299" s="17">
        <f t="shared" si="1306"/>
        <v>1724.3443930000001</v>
      </c>
      <c r="FC299" s="17">
        <f t="shared" si="1307"/>
        <v>2561.0634929999997</v>
      </c>
      <c r="FE299" s="17"/>
      <c r="FF299" s="17"/>
      <c r="FG299" s="17"/>
      <c r="FH299" s="17"/>
      <c r="FI299" s="17"/>
    </row>
    <row r="300" spans="1:165" ht="13.5" thickBot="1">
      <c r="A300" s="22">
        <v>2</v>
      </c>
      <c r="B300" s="18" t="s">
        <v>292</v>
      </c>
      <c r="C300" s="23">
        <v>18</v>
      </c>
      <c r="D300" s="24">
        <v>19</v>
      </c>
      <c r="E300" s="24">
        <v>20</v>
      </c>
      <c r="F300" s="24">
        <v>21</v>
      </c>
      <c r="G300" s="25">
        <v>33</v>
      </c>
      <c r="H300" s="26">
        <v>9.4</v>
      </c>
      <c r="I300" s="26">
        <f t="shared" si="1292"/>
        <v>10.340000000000002</v>
      </c>
      <c r="J300" s="4">
        <f t="shared" si="1495"/>
        <v>186.12000000000003</v>
      </c>
      <c r="K300" s="4">
        <f t="shared" si="1496"/>
        <v>196.46000000000004</v>
      </c>
      <c r="L300" s="4">
        <f t="shared" si="1497"/>
        <v>206.80000000000004</v>
      </c>
      <c r="M300" s="4">
        <f t="shared" si="1498"/>
        <v>217.14000000000004</v>
      </c>
      <c r="N300" s="6">
        <f t="shared" si="1499"/>
        <v>341.22</v>
      </c>
      <c r="O300" s="13">
        <v>3.1E-2</v>
      </c>
      <c r="P300" s="4">
        <v>1720.44</v>
      </c>
      <c r="Q300" s="4">
        <f t="shared" si="1294"/>
        <v>1961.3016</v>
      </c>
      <c r="R300" s="4">
        <f t="shared" si="1500"/>
        <v>960.00552000000005</v>
      </c>
      <c r="S300" s="4">
        <f t="shared" si="1501"/>
        <v>1013.33916</v>
      </c>
      <c r="T300" s="4">
        <f t="shared" si="1502"/>
        <v>1066.6728000000001</v>
      </c>
      <c r="U300" s="4">
        <f t="shared" si="1503"/>
        <v>1120.0064400000001</v>
      </c>
      <c r="V300" s="7">
        <f t="shared" si="1504"/>
        <v>1760.0101200000001</v>
      </c>
      <c r="W300" s="156">
        <v>8.1999999999999993</v>
      </c>
      <c r="X300" s="4">
        <v>4.91</v>
      </c>
      <c r="Y300" s="4">
        <f t="shared" si="1505"/>
        <v>40.262</v>
      </c>
      <c r="Z300" s="156">
        <v>15</v>
      </c>
      <c r="AA300" s="4">
        <v>4.91</v>
      </c>
      <c r="AB300" s="157">
        <f t="shared" si="1506"/>
        <v>73.650000000000006</v>
      </c>
      <c r="AC300" s="14">
        <v>9.1</v>
      </c>
      <c r="AD300" s="4">
        <v>44.08</v>
      </c>
      <c r="AE300" s="4" t="e">
        <f>#REF!*AC300</f>
        <v>#REF!</v>
      </c>
      <c r="AF300" s="6">
        <f t="shared" si="1507"/>
        <v>50.691999999999993</v>
      </c>
      <c r="AG300" s="7">
        <f t="shared" si="1508"/>
        <v>401.12799999999999</v>
      </c>
      <c r="AH300" s="5">
        <v>9.1</v>
      </c>
      <c r="AI300" s="4">
        <v>10.23</v>
      </c>
      <c r="AJ300" s="4">
        <v>23.17</v>
      </c>
      <c r="AK300" s="4">
        <f t="shared" si="1509"/>
        <v>93.093000000000004</v>
      </c>
      <c r="AL300" s="4">
        <v>1.2</v>
      </c>
      <c r="AM300" s="4">
        <v>85.87</v>
      </c>
      <c r="AN300" s="6">
        <f t="shared" si="1510"/>
        <v>210.84700000000001</v>
      </c>
      <c r="AO300" s="13">
        <v>0.20799999999999999</v>
      </c>
      <c r="AP300" s="4">
        <v>101.38</v>
      </c>
      <c r="AQ300" s="4">
        <v>208.14</v>
      </c>
      <c r="AR300" s="6">
        <f t="shared" si="1511"/>
        <v>228.95400000000001</v>
      </c>
      <c r="AS300" s="7">
        <f t="shared" si="1512"/>
        <v>43.293119999999995</v>
      </c>
      <c r="AT300" s="156">
        <v>15</v>
      </c>
      <c r="AU300" s="4">
        <v>1.62</v>
      </c>
      <c r="AV300" s="4">
        <v>4.71</v>
      </c>
      <c r="AW300" s="4">
        <f t="shared" si="1513"/>
        <v>24.3</v>
      </c>
      <c r="AX300" s="6">
        <f t="shared" si="1514"/>
        <v>70.650000000000006</v>
      </c>
      <c r="AY300" s="165">
        <v>65</v>
      </c>
      <c r="AZ300" s="4">
        <v>1.1200000000000001</v>
      </c>
      <c r="BA300" s="4">
        <v>68.900000000000006</v>
      </c>
      <c r="BB300" s="4">
        <v>84.8</v>
      </c>
      <c r="BC300" s="4">
        <v>96.8</v>
      </c>
      <c r="BD300" s="4">
        <v>156.1</v>
      </c>
      <c r="BE300" s="4">
        <f t="shared" si="1515"/>
        <v>2.4034999999999997</v>
      </c>
      <c r="BF300" s="4">
        <f t="shared" si="1516"/>
        <v>72.800000000000011</v>
      </c>
      <c r="BG300" s="6">
        <f t="shared" si="1517"/>
        <v>2.64385</v>
      </c>
      <c r="BH300" s="7">
        <f t="shared" si="1518"/>
        <v>156.22749999999999</v>
      </c>
      <c r="BI300" s="27"/>
      <c r="BJ300" s="28"/>
      <c r="BK300" s="29"/>
      <c r="BL300" s="30"/>
      <c r="BM300" s="31"/>
      <c r="BN300" s="28"/>
      <c r="BO300" s="29"/>
      <c r="BP300" s="30"/>
      <c r="BQ300" s="31"/>
      <c r="BR300" s="28"/>
      <c r="BS300" s="29"/>
      <c r="BT300" s="30"/>
      <c r="BU300" s="31"/>
      <c r="BV300" s="28"/>
      <c r="BW300" s="29"/>
      <c r="BX300" s="30"/>
      <c r="BY300" s="31"/>
      <c r="BZ300" s="28"/>
      <c r="CA300" s="29"/>
      <c r="CB300" s="30"/>
      <c r="CD300" s="33">
        <f t="shared" si="1519"/>
        <v>216.46559999999997</v>
      </c>
      <c r="CE300" s="17">
        <f t="shared" si="1520"/>
        <v>173.17247999999998</v>
      </c>
      <c r="CF300" s="17">
        <f t="shared" si="1521"/>
        <v>129.87935999999999</v>
      </c>
      <c r="CG300" s="17">
        <f t="shared" si="1522"/>
        <v>86.586239999999989</v>
      </c>
      <c r="CH300" s="17">
        <f t="shared" si="1523"/>
        <v>43.293119999999995</v>
      </c>
      <c r="CJ300" s="17">
        <f t="shared" si="1524"/>
        <v>2.4051733333333329</v>
      </c>
      <c r="CK300" s="17">
        <f t="shared" si="1525"/>
        <v>2.2785852631578947</v>
      </c>
      <c r="CL300" s="17">
        <f t="shared" si="1526"/>
        <v>2.1646559999999999</v>
      </c>
      <c r="CM300" s="17">
        <f t="shared" si="1527"/>
        <v>2.0615771428571428</v>
      </c>
      <c r="CN300" s="17">
        <f t="shared" si="1528"/>
        <v>1.3119127272727271</v>
      </c>
      <c r="CO300" s="17" t="e">
        <f>#REF!+AG300+AX300+AN300+BH300+#REF!+DP300</f>
        <v>#REF!</v>
      </c>
      <c r="CP300" s="17" t="e">
        <f>CO300*1.259</f>
        <v>#REF!</v>
      </c>
      <c r="CQ300" s="17">
        <f t="shared" si="1295"/>
        <v>955.79561999999999</v>
      </c>
      <c r="CR300" s="17">
        <f t="shared" si="1296"/>
        <v>965.16926999999998</v>
      </c>
      <c r="CS300" s="17">
        <f t="shared" si="1297"/>
        <v>1003.38492</v>
      </c>
      <c r="CT300" s="17">
        <f t="shared" si="1298"/>
        <v>1032.2269200000001</v>
      </c>
      <c r="CU300" s="17">
        <f t="shared" si="1299"/>
        <v>1174.7544699999999</v>
      </c>
      <c r="CV300" s="17">
        <f t="shared" si="1529"/>
        <v>1383.8607656599997</v>
      </c>
      <c r="CW300" s="17">
        <f t="shared" si="1300"/>
        <v>40.262</v>
      </c>
      <c r="CX300" s="17">
        <f t="shared" si="1530"/>
        <v>53.333640000000003</v>
      </c>
      <c r="CY300" s="33"/>
      <c r="CZ300" s="33"/>
      <c r="DA300" s="17"/>
      <c r="DB300" s="17"/>
      <c r="DC300" s="17"/>
      <c r="DD300" s="15">
        <f t="shared" si="1531"/>
        <v>121.35505780555555</v>
      </c>
      <c r="DE300" s="15">
        <f t="shared" si="1532"/>
        <v>117.40486002631576</v>
      </c>
      <c r="DF300" s="15">
        <f t="shared" si="1533"/>
        <v>113.84968202499998</v>
      </c>
      <c r="DG300" s="15">
        <f t="shared" si="1534"/>
        <v>110.63309240476188</v>
      </c>
      <c r="DH300" s="15">
        <f t="shared" si="1535"/>
        <v>87.239713348484841</v>
      </c>
      <c r="DI300" s="15"/>
      <c r="DJ300" s="15"/>
      <c r="DK300" s="15"/>
      <c r="DL300" s="15"/>
      <c r="DM300" s="15"/>
      <c r="DO300" s="17"/>
      <c r="DP300" s="17">
        <v>15.4</v>
      </c>
      <c r="DQ300" s="32">
        <v>117.8</v>
      </c>
      <c r="DR300" s="32">
        <f t="shared" si="1536"/>
        <v>1868.8678902055556</v>
      </c>
      <c r="DS300" s="32">
        <f t="shared" si="1537"/>
        <v>1808.0348444052627</v>
      </c>
      <c r="DT300" s="32">
        <f t="shared" si="1538"/>
        <v>1753.2851031849998</v>
      </c>
      <c r="DU300" s="32">
        <f t="shared" si="1539"/>
        <v>1703.7496230333331</v>
      </c>
      <c r="DV300" s="32">
        <f t="shared" si="1540"/>
        <v>1343.4915855666666</v>
      </c>
      <c r="DW300" s="32">
        <v>686</v>
      </c>
      <c r="DX300" s="32">
        <f t="shared" si="1541"/>
        <v>83249.569654611099</v>
      </c>
      <c r="DY300" s="32">
        <f t="shared" si="1542"/>
        <v>80539.733978052609</v>
      </c>
      <c r="DZ300" s="32">
        <f t="shared" si="1543"/>
        <v>78100.881869149991</v>
      </c>
      <c r="EA300" s="32">
        <f t="shared" si="1544"/>
        <v>75894.301389666653</v>
      </c>
      <c r="EB300" s="32">
        <f t="shared" si="1545"/>
        <v>59846.443357060598</v>
      </c>
      <c r="ED300" s="15">
        <f t="shared" si="1546"/>
        <v>2184.3910404999997</v>
      </c>
      <c r="EE300" s="15">
        <f t="shared" si="1547"/>
        <v>2230.6923404999993</v>
      </c>
      <c r="EF300" s="15">
        <f t="shared" si="1548"/>
        <v>2276.9936404999994</v>
      </c>
      <c r="EG300" s="15">
        <f t="shared" si="1549"/>
        <v>2323.2949404999995</v>
      </c>
      <c r="EH300" s="15">
        <f t="shared" si="1550"/>
        <v>2878.9105404999996</v>
      </c>
      <c r="EI300" s="34"/>
      <c r="EJ300" s="35">
        <f t="shared" si="1551"/>
        <v>61198.130600833334</v>
      </c>
      <c r="EK300" s="35">
        <f t="shared" si="1552"/>
        <v>46807.388343333325</v>
      </c>
      <c r="EL300" s="35"/>
      <c r="EM300" s="35"/>
      <c r="EN300" s="15">
        <f t="shared" si="1301"/>
        <v>93.361756666666665</v>
      </c>
      <c r="EO300" s="15">
        <f t="shared" si="1366"/>
        <v>102.09118263157893</v>
      </c>
      <c r="EP300" s="15">
        <f t="shared" si="1367"/>
        <v>98.999723499999988</v>
      </c>
      <c r="EQ300" s="15">
        <f t="shared" si="1368"/>
        <v>89.210102916666671</v>
      </c>
      <c r="ER300" s="15">
        <f t="shared" si="1302"/>
        <v>68.232344523809516</v>
      </c>
      <c r="ES300" s="15"/>
      <c r="ET300" s="15">
        <f t="shared" si="1369"/>
        <v>1680.51162</v>
      </c>
      <c r="EU300" s="15">
        <f t="shared" si="1370"/>
        <v>1939.7324699999997</v>
      </c>
      <c r="EV300" s="15">
        <f t="shared" si="1371"/>
        <v>1979.9944699999996</v>
      </c>
      <c r="EW300" s="15">
        <f t="shared" si="1553"/>
        <v>2141.0424700000003</v>
      </c>
      <c r="EX300" s="15">
        <f t="shared" si="1554"/>
        <v>2865.7584699999998</v>
      </c>
      <c r="EY300" s="17">
        <f t="shared" si="1303"/>
        <v>1680.51162</v>
      </c>
      <c r="EZ300" s="17">
        <f t="shared" si="1304"/>
        <v>1730.1472699999999</v>
      </c>
      <c r="FA300" s="17">
        <f t="shared" si="1305"/>
        <v>1808.62492</v>
      </c>
      <c r="FB300" s="17">
        <f t="shared" si="1306"/>
        <v>1998.5149200000001</v>
      </c>
      <c r="FC300" s="17">
        <f t="shared" si="1307"/>
        <v>2865.7584699999998</v>
      </c>
      <c r="FE300" s="17"/>
      <c r="FF300" s="17"/>
      <c r="FG300" s="17"/>
      <c r="FH300" s="17"/>
      <c r="FI300" s="17"/>
    </row>
    <row r="301" spans="1:165" ht="13.5" thickBot="1">
      <c r="A301" s="22">
        <v>3</v>
      </c>
      <c r="B301" s="18" t="s">
        <v>293</v>
      </c>
      <c r="C301" s="23">
        <v>18</v>
      </c>
      <c r="D301" s="24">
        <v>19</v>
      </c>
      <c r="E301" s="24">
        <v>20</v>
      </c>
      <c r="F301" s="24">
        <v>21</v>
      </c>
      <c r="G301" s="25">
        <v>33</v>
      </c>
      <c r="H301" s="26"/>
      <c r="I301" s="26">
        <f t="shared" si="1292"/>
        <v>0</v>
      </c>
      <c r="J301" s="4">
        <f t="shared" si="1495"/>
        <v>0</v>
      </c>
      <c r="K301" s="4">
        <f t="shared" si="1496"/>
        <v>0</v>
      </c>
      <c r="L301" s="4">
        <f t="shared" si="1497"/>
        <v>0</v>
      </c>
      <c r="M301" s="4">
        <f t="shared" si="1498"/>
        <v>0</v>
      </c>
      <c r="N301" s="6">
        <f t="shared" si="1499"/>
        <v>0</v>
      </c>
      <c r="O301" s="14">
        <v>0</v>
      </c>
      <c r="P301" s="4">
        <v>0</v>
      </c>
      <c r="Q301" s="4">
        <f t="shared" si="1294"/>
        <v>0</v>
      </c>
      <c r="R301" s="4">
        <f t="shared" si="1500"/>
        <v>0</v>
      </c>
      <c r="S301" s="4">
        <f t="shared" si="1501"/>
        <v>0</v>
      </c>
      <c r="T301" s="4">
        <f t="shared" si="1502"/>
        <v>0</v>
      </c>
      <c r="U301" s="4">
        <f t="shared" si="1503"/>
        <v>0</v>
      </c>
      <c r="V301" s="7">
        <f t="shared" si="1504"/>
        <v>0</v>
      </c>
      <c r="W301" s="156">
        <v>8.1999999999999993</v>
      </c>
      <c r="X301" s="4">
        <v>4.91</v>
      </c>
      <c r="Y301" s="4">
        <f t="shared" si="1505"/>
        <v>40.262</v>
      </c>
      <c r="Z301" s="156">
        <v>15</v>
      </c>
      <c r="AA301" s="4">
        <v>4.91</v>
      </c>
      <c r="AB301" s="157">
        <f t="shared" si="1506"/>
        <v>73.650000000000006</v>
      </c>
      <c r="AC301" s="14">
        <v>7.3</v>
      </c>
      <c r="AD301" s="4">
        <v>44.08</v>
      </c>
      <c r="AE301" s="4" t="e">
        <f>#REF!*AC301</f>
        <v>#REF!</v>
      </c>
      <c r="AF301" s="6">
        <f t="shared" si="1507"/>
        <v>50.691999999999993</v>
      </c>
      <c r="AG301" s="7">
        <f t="shared" si="1508"/>
        <v>321.78399999999999</v>
      </c>
      <c r="AH301" s="5"/>
      <c r="AI301" s="4">
        <v>21.19</v>
      </c>
      <c r="AJ301" s="4"/>
      <c r="AK301" s="4">
        <f t="shared" si="1509"/>
        <v>0</v>
      </c>
      <c r="AL301" s="4">
        <v>0</v>
      </c>
      <c r="AM301" s="4">
        <v>0</v>
      </c>
      <c r="AN301" s="6">
        <f t="shared" si="1510"/>
        <v>0</v>
      </c>
      <c r="AO301" s="14">
        <v>0</v>
      </c>
      <c r="AP301" s="4">
        <v>0</v>
      </c>
      <c r="AQ301" s="4">
        <f>AP301*1.193</f>
        <v>0</v>
      </c>
      <c r="AR301" s="6">
        <f t="shared" si="1511"/>
        <v>0</v>
      </c>
      <c r="AS301" s="7">
        <f t="shared" si="1512"/>
        <v>0</v>
      </c>
      <c r="AT301" s="156">
        <v>15</v>
      </c>
      <c r="AU301" s="4">
        <v>1.62</v>
      </c>
      <c r="AV301" s="4">
        <v>4.71</v>
      </c>
      <c r="AW301" s="4">
        <f t="shared" si="1513"/>
        <v>24.3</v>
      </c>
      <c r="AX301" s="6">
        <f t="shared" si="1514"/>
        <v>70.650000000000006</v>
      </c>
      <c r="AY301" s="165">
        <v>65</v>
      </c>
      <c r="AZ301" s="4">
        <v>1.1200000000000001</v>
      </c>
      <c r="BA301" s="4">
        <v>68.900000000000006</v>
      </c>
      <c r="BB301" s="4">
        <v>91.8</v>
      </c>
      <c r="BC301" s="4">
        <v>96.8</v>
      </c>
      <c r="BD301" s="4">
        <v>121</v>
      </c>
      <c r="BE301" s="4">
        <f t="shared" si="1515"/>
        <v>2.4034999999999997</v>
      </c>
      <c r="BF301" s="4">
        <f t="shared" si="1516"/>
        <v>72.800000000000011</v>
      </c>
      <c r="BG301" s="6">
        <f t="shared" si="1517"/>
        <v>2.64385</v>
      </c>
      <c r="BH301" s="7">
        <f t="shared" si="1518"/>
        <v>156.22749999999999</v>
      </c>
      <c r="BI301" s="27"/>
      <c r="BJ301" s="28"/>
      <c r="BK301" s="29"/>
      <c r="BL301" s="30"/>
      <c r="BM301" s="31"/>
      <c r="BN301" s="28"/>
      <c r="BO301" s="29"/>
      <c r="BP301" s="30"/>
      <c r="BQ301" s="31"/>
      <c r="BR301" s="28"/>
      <c r="BS301" s="29"/>
      <c r="BT301" s="30"/>
      <c r="BU301" s="31"/>
      <c r="BV301" s="28"/>
      <c r="BW301" s="29"/>
      <c r="BX301" s="30"/>
      <c r="BY301" s="31"/>
      <c r="BZ301" s="28"/>
      <c r="CA301" s="29"/>
      <c r="CB301" s="30"/>
      <c r="CD301" s="33">
        <f t="shared" si="1519"/>
        <v>0</v>
      </c>
      <c r="CE301" s="17">
        <f t="shared" si="1520"/>
        <v>0</v>
      </c>
      <c r="CF301" s="17">
        <f t="shared" si="1521"/>
        <v>0</v>
      </c>
      <c r="CG301" s="17">
        <f t="shared" si="1522"/>
        <v>0</v>
      </c>
      <c r="CH301" s="17">
        <f t="shared" si="1523"/>
        <v>0</v>
      </c>
      <c r="CJ301" s="17">
        <f t="shared" si="1524"/>
        <v>0</v>
      </c>
      <c r="CK301" s="17">
        <f t="shared" si="1525"/>
        <v>0</v>
      </c>
      <c r="CL301" s="17">
        <f t="shared" si="1526"/>
        <v>0</v>
      </c>
      <c r="CM301" s="17">
        <f t="shared" si="1527"/>
        <v>0</v>
      </c>
      <c r="CN301" s="17">
        <f t="shared" si="1528"/>
        <v>0</v>
      </c>
      <c r="CO301" s="17" t="e">
        <f>#REF!+AG301+AX301+AN301+BH301+#REF!+DP301</f>
        <v>#REF!</v>
      </c>
      <c r="CP301" s="17" t="e">
        <f>CO301*1.259</f>
        <v>#REF!</v>
      </c>
      <c r="CQ301" s="17">
        <f t="shared" si="1295"/>
        <v>622.31149999999991</v>
      </c>
      <c r="CR301" s="17">
        <f t="shared" si="1296"/>
        <v>631.68514999999991</v>
      </c>
      <c r="CS301" s="17">
        <f t="shared" si="1297"/>
        <v>686.72529999999995</v>
      </c>
      <c r="CT301" s="17">
        <f t="shared" si="1298"/>
        <v>698.74279999999987</v>
      </c>
      <c r="CU301" s="17">
        <f t="shared" si="1299"/>
        <v>756.90749999999991</v>
      </c>
      <c r="CV301" s="17">
        <f t="shared" si="1529"/>
        <v>895.42157249999991</v>
      </c>
      <c r="CW301" s="17">
        <f t="shared" si="1300"/>
        <v>40.262</v>
      </c>
      <c r="CX301" s="17">
        <f t="shared" si="1530"/>
        <v>0</v>
      </c>
      <c r="CY301" s="33"/>
      <c r="CZ301" s="33"/>
      <c r="DA301" s="17"/>
      <c r="DB301" s="17"/>
      <c r="DC301" s="17"/>
      <c r="DD301" s="15">
        <f t="shared" si="1531"/>
        <v>94.65927916666665</v>
      </c>
      <c r="DE301" s="15">
        <f t="shared" si="1532"/>
        <v>92.114122368421036</v>
      </c>
      <c r="DF301" s="15">
        <f t="shared" si="1533"/>
        <v>89.823481249999986</v>
      </c>
      <c r="DG301" s="15">
        <f t="shared" si="1534"/>
        <v>87.750996428571426</v>
      </c>
      <c r="DH301" s="15">
        <f t="shared" si="1535"/>
        <v>72.678379545454547</v>
      </c>
      <c r="DI301" s="15"/>
      <c r="DJ301" s="15"/>
      <c r="DK301" s="15"/>
      <c r="DL301" s="15"/>
      <c r="DM301" s="15"/>
      <c r="DO301" s="17"/>
      <c r="DP301" s="17">
        <v>3</v>
      </c>
      <c r="DQ301" s="32">
        <v>118.3</v>
      </c>
      <c r="DR301" s="32">
        <f t="shared" si="1536"/>
        <v>283.97783749999996</v>
      </c>
      <c r="DS301" s="32">
        <f t="shared" si="1537"/>
        <v>276.34236710526312</v>
      </c>
      <c r="DT301" s="32">
        <f t="shared" si="1538"/>
        <v>269.47044374999996</v>
      </c>
      <c r="DU301" s="32">
        <f t="shared" si="1539"/>
        <v>263.25298928571431</v>
      </c>
      <c r="DV301" s="32">
        <f t="shared" si="1540"/>
        <v>218.03513863636363</v>
      </c>
      <c r="DW301" s="32">
        <v>77</v>
      </c>
      <c r="DX301" s="32">
        <f t="shared" si="1541"/>
        <v>7288.7644958333321</v>
      </c>
      <c r="DY301" s="32">
        <f t="shared" si="1542"/>
        <v>7092.7874223684194</v>
      </c>
      <c r="DZ301" s="32">
        <f t="shared" si="1543"/>
        <v>6916.4080562499985</v>
      </c>
      <c r="EA301" s="32">
        <f t="shared" si="1544"/>
        <v>6756.8267249999999</v>
      </c>
      <c r="EB301" s="32">
        <f t="shared" si="1545"/>
        <v>5596.2352250000004</v>
      </c>
      <c r="ED301" s="15">
        <f t="shared" si="1546"/>
        <v>1703.8670249999998</v>
      </c>
      <c r="EE301" s="15">
        <f t="shared" si="1547"/>
        <v>1750.1683249999996</v>
      </c>
      <c r="EF301" s="15">
        <f t="shared" si="1548"/>
        <v>1796.4696249999997</v>
      </c>
      <c r="EG301" s="15">
        <f t="shared" si="1549"/>
        <v>1842.770925</v>
      </c>
      <c r="EH301" s="15">
        <f t="shared" si="1550"/>
        <v>2398.3865249999999</v>
      </c>
      <c r="EI301" s="34"/>
      <c r="EJ301" s="35">
        <f t="shared" si="1551"/>
        <v>5528.5855625000004</v>
      </c>
      <c r="EK301" s="35">
        <f t="shared" si="1552"/>
        <v>4487.8377499999997</v>
      </c>
      <c r="EL301" s="35"/>
      <c r="EM301" s="35"/>
      <c r="EN301" s="15">
        <f t="shared" si="1301"/>
        <v>74.83486111111111</v>
      </c>
      <c r="EO301" s="15">
        <f t="shared" si="1366"/>
        <v>80.099236842105256</v>
      </c>
      <c r="EP301" s="15">
        <f t="shared" si="1367"/>
        <v>78.10737499999999</v>
      </c>
      <c r="EQ301" s="15">
        <f t="shared" si="1368"/>
        <v>71.799812500000002</v>
      </c>
      <c r="ER301" s="15">
        <f t="shared" si="1302"/>
        <v>58.283607142857143</v>
      </c>
      <c r="ES301" s="15"/>
      <c r="ET301" s="15">
        <f t="shared" si="1369"/>
        <v>1347.0274999999999</v>
      </c>
      <c r="EU301" s="15">
        <f t="shared" si="1370"/>
        <v>1521.8854999999999</v>
      </c>
      <c r="EV301" s="15">
        <f t="shared" si="1371"/>
        <v>1562.1474999999998</v>
      </c>
      <c r="EW301" s="15">
        <f t="shared" si="1553"/>
        <v>1723.1955</v>
      </c>
      <c r="EX301" s="15">
        <f t="shared" si="1554"/>
        <v>2447.9115000000002</v>
      </c>
      <c r="EY301" s="17">
        <f t="shared" si="1303"/>
        <v>1347.0274999999999</v>
      </c>
      <c r="EZ301" s="17">
        <f t="shared" si="1304"/>
        <v>1396.6631499999999</v>
      </c>
      <c r="FA301" s="17">
        <f t="shared" si="1305"/>
        <v>1491.9652999999998</v>
      </c>
      <c r="FB301" s="17">
        <f t="shared" si="1306"/>
        <v>1665.0308</v>
      </c>
      <c r="FC301" s="17">
        <f t="shared" si="1307"/>
        <v>2447.9114999999997</v>
      </c>
      <c r="FE301" s="17"/>
      <c r="FF301" s="17"/>
      <c r="FG301" s="17"/>
      <c r="FH301" s="17"/>
      <c r="FI301" s="17"/>
    </row>
    <row r="302" spans="1:165" ht="13.5" thickBot="1">
      <c r="A302" s="22">
        <v>4</v>
      </c>
      <c r="B302" s="18" t="s">
        <v>294</v>
      </c>
      <c r="C302" s="23">
        <v>18</v>
      </c>
      <c r="D302" s="24">
        <v>19</v>
      </c>
      <c r="E302" s="24">
        <v>20</v>
      </c>
      <c r="F302" s="24">
        <v>21</v>
      </c>
      <c r="G302" s="25">
        <v>33</v>
      </c>
      <c r="H302" s="26"/>
      <c r="I302" s="26">
        <f t="shared" si="1292"/>
        <v>0</v>
      </c>
      <c r="J302" s="4">
        <f t="shared" si="1495"/>
        <v>0</v>
      </c>
      <c r="K302" s="4">
        <f t="shared" si="1496"/>
        <v>0</v>
      </c>
      <c r="L302" s="4">
        <f t="shared" si="1497"/>
        <v>0</v>
      </c>
      <c r="M302" s="4">
        <f t="shared" si="1498"/>
        <v>0</v>
      </c>
      <c r="N302" s="6">
        <f t="shared" si="1499"/>
        <v>0</v>
      </c>
      <c r="O302" s="13">
        <v>3.1E-2</v>
      </c>
      <c r="P302" s="4">
        <v>1720.44</v>
      </c>
      <c r="Q302" s="4">
        <f t="shared" si="1294"/>
        <v>1961.3016</v>
      </c>
      <c r="R302" s="4">
        <f t="shared" si="1500"/>
        <v>960.00552000000005</v>
      </c>
      <c r="S302" s="4">
        <f t="shared" si="1501"/>
        <v>1013.33916</v>
      </c>
      <c r="T302" s="4">
        <f t="shared" si="1502"/>
        <v>1066.6728000000001</v>
      </c>
      <c r="U302" s="4">
        <f t="shared" si="1503"/>
        <v>1120.0064400000001</v>
      </c>
      <c r="V302" s="7">
        <f t="shared" si="1504"/>
        <v>1760.0101200000001</v>
      </c>
      <c r="W302" s="156">
        <v>8.1999999999999993</v>
      </c>
      <c r="X302" s="4">
        <v>4.91</v>
      </c>
      <c r="Y302" s="4">
        <f t="shared" si="1505"/>
        <v>40.262</v>
      </c>
      <c r="Z302" s="156">
        <v>15</v>
      </c>
      <c r="AA302" s="4">
        <v>4.91</v>
      </c>
      <c r="AB302" s="157">
        <f t="shared" si="1506"/>
        <v>73.650000000000006</v>
      </c>
      <c r="AC302" s="14">
        <v>7.3</v>
      </c>
      <c r="AD302" s="4">
        <v>44.08</v>
      </c>
      <c r="AE302" s="4" t="e">
        <f>#REF!*AC302</f>
        <v>#REF!</v>
      </c>
      <c r="AF302" s="6">
        <f t="shared" si="1507"/>
        <v>50.691999999999993</v>
      </c>
      <c r="AG302" s="7">
        <f t="shared" si="1508"/>
        <v>321.78399999999999</v>
      </c>
      <c r="AH302" s="226"/>
      <c r="AI302" s="59">
        <v>0</v>
      </c>
      <c r="AJ302" s="59"/>
      <c r="AK302" s="4">
        <f t="shared" si="1509"/>
        <v>0</v>
      </c>
      <c r="AL302" s="4">
        <v>0</v>
      </c>
      <c r="AM302" s="4">
        <v>0</v>
      </c>
      <c r="AN302" s="6">
        <f t="shared" si="1510"/>
        <v>0</v>
      </c>
      <c r="AO302" s="14">
        <v>0</v>
      </c>
      <c r="AP302" s="4">
        <v>0</v>
      </c>
      <c r="AQ302" s="4">
        <f>AP302*1.193</f>
        <v>0</v>
      </c>
      <c r="AR302" s="6">
        <f t="shared" si="1511"/>
        <v>0</v>
      </c>
      <c r="AS302" s="7">
        <f t="shared" si="1512"/>
        <v>0</v>
      </c>
      <c r="AT302" s="156">
        <v>15</v>
      </c>
      <c r="AU302" s="4">
        <v>1.62</v>
      </c>
      <c r="AV302" s="4">
        <v>4.71</v>
      </c>
      <c r="AW302" s="4">
        <f t="shared" si="1513"/>
        <v>24.3</v>
      </c>
      <c r="AX302" s="6">
        <f t="shared" si="1514"/>
        <v>70.650000000000006</v>
      </c>
      <c r="AY302" s="165">
        <v>65</v>
      </c>
      <c r="AZ302" s="4">
        <v>1.1200000000000001</v>
      </c>
      <c r="BA302" s="4">
        <v>74.599999999999994</v>
      </c>
      <c r="BB302" s="4">
        <v>84.8</v>
      </c>
      <c r="BC302" s="4">
        <v>109.5</v>
      </c>
      <c r="BD302" s="4">
        <v>156.1</v>
      </c>
      <c r="BE302" s="4">
        <f t="shared" si="1515"/>
        <v>2.4034999999999997</v>
      </c>
      <c r="BF302" s="4">
        <f t="shared" si="1516"/>
        <v>72.800000000000011</v>
      </c>
      <c r="BG302" s="6">
        <f t="shared" si="1517"/>
        <v>2.64385</v>
      </c>
      <c r="BH302" s="7">
        <f t="shared" si="1518"/>
        <v>156.22749999999999</v>
      </c>
      <c r="BI302" s="27"/>
      <c r="BJ302" s="28"/>
      <c r="BK302" s="29"/>
      <c r="BL302" s="30"/>
      <c r="BM302" s="31"/>
      <c r="BN302" s="28"/>
      <c r="BO302" s="29"/>
      <c r="BP302" s="30"/>
      <c r="BQ302" s="31"/>
      <c r="BR302" s="28"/>
      <c r="BS302" s="29"/>
      <c r="BT302" s="30"/>
      <c r="BU302" s="31"/>
      <c r="BV302" s="28"/>
      <c r="BW302" s="29"/>
      <c r="BX302" s="30"/>
      <c r="BY302" s="31"/>
      <c r="BZ302" s="28"/>
      <c r="CA302" s="29"/>
      <c r="CB302" s="30"/>
      <c r="CD302" s="33">
        <f t="shared" si="1519"/>
        <v>0</v>
      </c>
      <c r="CE302" s="17">
        <f t="shared" si="1520"/>
        <v>0</v>
      </c>
      <c r="CF302" s="17">
        <f t="shared" si="1521"/>
        <v>0</v>
      </c>
      <c r="CG302" s="17">
        <f t="shared" si="1522"/>
        <v>0</v>
      </c>
      <c r="CH302" s="17">
        <f t="shared" si="1523"/>
        <v>0</v>
      </c>
      <c r="CJ302" s="17">
        <f t="shared" si="1524"/>
        <v>0</v>
      </c>
      <c r="CK302" s="17">
        <f t="shared" si="1525"/>
        <v>0</v>
      </c>
      <c r="CL302" s="17">
        <f t="shared" si="1526"/>
        <v>0</v>
      </c>
      <c r="CM302" s="17">
        <f t="shared" si="1527"/>
        <v>0</v>
      </c>
      <c r="CN302" s="17">
        <f t="shared" si="1528"/>
        <v>0</v>
      </c>
      <c r="CO302" s="17" t="e">
        <f>#REF!+AG302+AX302+AN302+BH302+#REF!+DP302</f>
        <v>#REF!</v>
      </c>
      <c r="CP302" s="17" t="e">
        <f>CO302*1.259</f>
        <v>#REF!</v>
      </c>
      <c r="CQ302" s="17">
        <f t="shared" si="1295"/>
        <v>622.31149999999991</v>
      </c>
      <c r="CR302" s="17">
        <f t="shared" si="1296"/>
        <v>645.38509999999997</v>
      </c>
      <c r="CS302" s="17">
        <f t="shared" si="1297"/>
        <v>669.90079999999989</v>
      </c>
      <c r="CT302" s="17">
        <f t="shared" si="1298"/>
        <v>729.26724999999988</v>
      </c>
      <c r="CU302" s="17">
        <f t="shared" si="1299"/>
        <v>841.27034999999989</v>
      </c>
      <c r="CV302" s="17">
        <f t="shared" si="1529"/>
        <v>999.42917579999983</v>
      </c>
      <c r="CW302" s="17">
        <f t="shared" si="1300"/>
        <v>40.262</v>
      </c>
      <c r="CX302" s="17">
        <f t="shared" si="1530"/>
        <v>53.333640000000003</v>
      </c>
      <c r="CY302" s="33"/>
      <c r="CZ302" s="33"/>
      <c r="DA302" s="17"/>
      <c r="DB302" s="17"/>
      <c r="DC302" s="17"/>
      <c r="DD302" s="15">
        <f t="shared" si="1531"/>
        <v>100.04912791666665</v>
      </c>
      <c r="DE302" s="15">
        <f t="shared" si="1532"/>
        <v>97.220294868421036</v>
      </c>
      <c r="DF302" s="15">
        <f t="shared" si="1533"/>
        <v>94.674345124999974</v>
      </c>
      <c r="DG302" s="15">
        <f t="shared" si="1534"/>
        <v>92.370866785714284</v>
      </c>
      <c r="DH302" s="15">
        <f t="shared" si="1535"/>
        <v>75.61829704545454</v>
      </c>
      <c r="DI302" s="15"/>
      <c r="DJ302" s="15"/>
      <c r="DK302" s="15"/>
      <c r="DL302" s="15"/>
      <c r="DM302" s="15"/>
      <c r="DO302" s="17"/>
      <c r="DP302" s="17">
        <v>0.7</v>
      </c>
      <c r="DQ302" s="32">
        <v>118.8</v>
      </c>
      <c r="DR302" s="32">
        <f t="shared" si="1536"/>
        <v>70.034389541666656</v>
      </c>
      <c r="DS302" s="32">
        <f t="shared" si="1537"/>
        <v>68.054206407894725</v>
      </c>
      <c r="DT302" s="32">
        <f t="shared" si="1538"/>
        <v>66.272041587499984</v>
      </c>
      <c r="DU302" s="32">
        <f t="shared" si="1539"/>
        <v>64.659606749999995</v>
      </c>
      <c r="DV302" s="32">
        <f t="shared" si="1540"/>
        <v>52.932807931818175</v>
      </c>
      <c r="DW302" s="32">
        <v>31</v>
      </c>
      <c r="DX302" s="32">
        <f t="shared" si="1541"/>
        <v>3101.522965416666</v>
      </c>
      <c r="DY302" s="32">
        <f t="shared" si="1542"/>
        <v>3013.8291409210519</v>
      </c>
      <c r="DZ302" s="32">
        <f t="shared" si="1543"/>
        <v>2934.9046988749992</v>
      </c>
      <c r="EA302" s="32">
        <f t="shared" si="1544"/>
        <v>2863.4968703571426</v>
      </c>
      <c r="EB302" s="32">
        <f t="shared" si="1545"/>
        <v>2344.1672084090906</v>
      </c>
      <c r="ED302" s="15">
        <f t="shared" si="1546"/>
        <v>1800.8843024999996</v>
      </c>
      <c r="EE302" s="15">
        <f t="shared" si="1547"/>
        <v>1847.1856024999997</v>
      </c>
      <c r="EF302" s="15">
        <f t="shared" si="1548"/>
        <v>1893.4869024999994</v>
      </c>
      <c r="EG302" s="15">
        <f t="shared" si="1549"/>
        <v>1939.7882024999999</v>
      </c>
      <c r="EH302" s="15">
        <f t="shared" si="1550"/>
        <v>2495.4038025</v>
      </c>
      <c r="EI302" s="34"/>
      <c r="EJ302" s="35">
        <f t="shared" si="1551"/>
        <v>2334.7628687500001</v>
      </c>
      <c r="EK302" s="35">
        <f t="shared" si="1552"/>
        <v>1869.0596392857144</v>
      </c>
      <c r="EL302" s="35"/>
      <c r="EM302" s="35"/>
      <c r="EN302" s="15">
        <f t="shared" si="1301"/>
        <v>74.83486111111111</v>
      </c>
      <c r="EO302" s="15">
        <f t="shared" si="1366"/>
        <v>84.539386842105259</v>
      </c>
      <c r="EP302" s="15">
        <f t="shared" si="1367"/>
        <v>82.325517499999989</v>
      </c>
      <c r="EQ302" s="15">
        <f t="shared" si="1368"/>
        <v>75.314931250000001</v>
      </c>
      <c r="ER302" s="15">
        <f t="shared" si="1302"/>
        <v>60.292246428571431</v>
      </c>
      <c r="ES302" s="15"/>
      <c r="ET302" s="15">
        <f t="shared" si="1369"/>
        <v>1347.0274999999999</v>
      </c>
      <c r="EU302" s="15">
        <f t="shared" si="1370"/>
        <v>1606.2483499999998</v>
      </c>
      <c r="EV302" s="15">
        <f t="shared" si="1371"/>
        <v>1646.5103499999998</v>
      </c>
      <c r="EW302" s="15">
        <f t="shared" si="1553"/>
        <v>1807.55835</v>
      </c>
      <c r="EX302" s="15">
        <f t="shared" si="1554"/>
        <v>2532.2743500000001</v>
      </c>
      <c r="EY302" s="17">
        <f t="shared" si="1303"/>
        <v>1347.0274999999999</v>
      </c>
      <c r="EZ302" s="17">
        <f t="shared" si="1304"/>
        <v>1410.3631</v>
      </c>
      <c r="FA302" s="17">
        <f t="shared" si="1305"/>
        <v>1475.1407999999999</v>
      </c>
      <c r="FB302" s="17">
        <f t="shared" si="1306"/>
        <v>1695.5552499999999</v>
      </c>
      <c r="FC302" s="17">
        <f t="shared" si="1307"/>
        <v>2532.2743499999997</v>
      </c>
      <c r="FE302" s="17"/>
      <c r="FF302" s="17"/>
      <c r="FG302" s="17"/>
      <c r="FH302" s="17"/>
      <c r="FI302" s="17"/>
    </row>
    <row r="303" spans="1:165" ht="13.5" thickBot="1">
      <c r="A303" s="22">
        <v>5</v>
      </c>
      <c r="B303" s="18" t="s">
        <v>295</v>
      </c>
      <c r="C303" s="23">
        <v>18</v>
      </c>
      <c r="D303" s="24">
        <v>19</v>
      </c>
      <c r="E303" s="24">
        <v>20</v>
      </c>
      <c r="F303" s="24">
        <v>21</v>
      </c>
      <c r="G303" s="25">
        <v>33</v>
      </c>
      <c r="H303" s="26"/>
      <c r="I303" s="26">
        <f t="shared" si="1292"/>
        <v>0</v>
      </c>
      <c r="J303" s="4">
        <f t="shared" si="1495"/>
        <v>0</v>
      </c>
      <c r="K303" s="4">
        <f t="shared" si="1496"/>
        <v>0</v>
      </c>
      <c r="L303" s="4">
        <f t="shared" si="1497"/>
        <v>0</v>
      </c>
      <c r="M303" s="4">
        <f t="shared" si="1498"/>
        <v>0</v>
      </c>
      <c r="N303" s="6">
        <f t="shared" si="1499"/>
        <v>0</v>
      </c>
      <c r="O303" s="14">
        <v>0</v>
      </c>
      <c r="P303" s="4">
        <f>O303*1</f>
        <v>0</v>
      </c>
      <c r="Q303" s="4">
        <f t="shared" si="1294"/>
        <v>0</v>
      </c>
      <c r="R303" s="4">
        <f t="shared" si="1500"/>
        <v>0</v>
      </c>
      <c r="S303" s="4">
        <f t="shared" si="1501"/>
        <v>0</v>
      </c>
      <c r="T303" s="4">
        <f t="shared" si="1502"/>
        <v>0</v>
      </c>
      <c r="U303" s="4">
        <f t="shared" si="1503"/>
        <v>0</v>
      </c>
      <c r="V303" s="7">
        <f t="shared" si="1504"/>
        <v>0</v>
      </c>
      <c r="W303" s="156">
        <v>8.1999999999999993</v>
      </c>
      <c r="X303" s="4">
        <v>4.91</v>
      </c>
      <c r="Y303" s="4">
        <f t="shared" si="1505"/>
        <v>40.262</v>
      </c>
      <c r="Z303" s="156">
        <v>15</v>
      </c>
      <c r="AA303" s="4">
        <v>4.91</v>
      </c>
      <c r="AB303" s="157">
        <f t="shared" si="1506"/>
        <v>73.650000000000006</v>
      </c>
      <c r="AC303" s="14">
        <v>7.3</v>
      </c>
      <c r="AD303" s="4">
        <v>44.08</v>
      </c>
      <c r="AE303" s="4" t="e">
        <f>#REF!*AC303</f>
        <v>#REF!</v>
      </c>
      <c r="AF303" s="6">
        <f t="shared" si="1507"/>
        <v>50.691999999999993</v>
      </c>
      <c r="AG303" s="7">
        <f t="shared" si="1508"/>
        <v>321.78399999999999</v>
      </c>
      <c r="AH303" s="5"/>
      <c r="AI303" s="4"/>
      <c r="AJ303" s="4"/>
      <c r="AK303" s="4">
        <f t="shared" si="1509"/>
        <v>0</v>
      </c>
      <c r="AL303" s="4">
        <v>0</v>
      </c>
      <c r="AM303" s="4">
        <v>0</v>
      </c>
      <c r="AN303" s="6">
        <f t="shared" si="1510"/>
        <v>0</v>
      </c>
      <c r="AO303" s="14">
        <v>0</v>
      </c>
      <c r="AP303" s="4">
        <v>0</v>
      </c>
      <c r="AQ303" s="4">
        <f>AP303*1.193</f>
        <v>0</v>
      </c>
      <c r="AR303" s="6">
        <f t="shared" si="1511"/>
        <v>0</v>
      </c>
      <c r="AS303" s="7">
        <f t="shared" si="1512"/>
        <v>0</v>
      </c>
      <c r="AT303" s="156">
        <v>15</v>
      </c>
      <c r="AU303" s="4">
        <v>1.62</v>
      </c>
      <c r="AV303" s="4">
        <v>4.71</v>
      </c>
      <c r="AW303" s="4">
        <f t="shared" si="1513"/>
        <v>24.3</v>
      </c>
      <c r="AX303" s="6">
        <f t="shared" si="1514"/>
        <v>70.650000000000006</v>
      </c>
      <c r="AY303" s="165">
        <v>60.1</v>
      </c>
      <c r="AZ303" s="4">
        <v>1.1200000000000001</v>
      </c>
      <c r="BA303" s="4">
        <v>68.900000000000006</v>
      </c>
      <c r="BB303" s="4">
        <v>74.900000000000006</v>
      </c>
      <c r="BC303" s="4">
        <v>109.5</v>
      </c>
      <c r="BD303" s="4">
        <v>121</v>
      </c>
      <c r="BE303" s="4">
        <f t="shared" si="1515"/>
        <v>2.4034999999999997</v>
      </c>
      <c r="BF303" s="4">
        <f t="shared" si="1516"/>
        <v>67.312000000000012</v>
      </c>
      <c r="BG303" s="6">
        <f t="shared" si="1517"/>
        <v>2.64385</v>
      </c>
      <c r="BH303" s="7">
        <f t="shared" si="1518"/>
        <v>144.45034999999999</v>
      </c>
      <c r="BI303" s="27"/>
      <c r="BJ303" s="28"/>
      <c r="BK303" s="29"/>
      <c r="BL303" s="30"/>
      <c r="BM303" s="31"/>
      <c r="BN303" s="28"/>
      <c r="BO303" s="29"/>
      <c r="BP303" s="30"/>
      <c r="BQ303" s="31"/>
      <c r="BR303" s="28"/>
      <c r="BS303" s="29"/>
      <c r="BT303" s="30"/>
      <c r="BU303" s="31"/>
      <c r="BV303" s="28"/>
      <c r="BW303" s="29"/>
      <c r="BX303" s="30"/>
      <c r="BY303" s="31"/>
      <c r="BZ303" s="28"/>
      <c r="CA303" s="29"/>
      <c r="CB303" s="30"/>
      <c r="CD303" s="33">
        <f t="shared" si="1519"/>
        <v>0</v>
      </c>
      <c r="CE303" s="17">
        <f t="shared" si="1520"/>
        <v>0</v>
      </c>
      <c r="CF303" s="17">
        <f t="shared" si="1521"/>
        <v>0</v>
      </c>
      <c r="CG303" s="17">
        <f t="shared" si="1522"/>
        <v>0</v>
      </c>
      <c r="CH303" s="17">
        <f t="shared" si="1523"/>
        <v>0</v>
      </c>
      <c r="CJ303" s="17">
        <f t="shared" si="1524"/>
        <v>0</v>
      </c>
      <c r="CK303" s="17">
        <f t="shared" si="1525"/>
        <v>0</v>
      </c>
      <c r="CL303" s="17">
        <f t="shared" si="1526"/>
        <v>0</v>
      </c>
      <c r="CM303" s="17">
        <f t="shared" si="1527"/>
        <v>0</v>
      </c>
      <c r="CN303" s="17">
        <f t="shared" si="1528"/>
        <v>0</v>
      </c>
      <c r="CO303" s="17" t="e">
        <f>#REF!+AG303+AX303+AN303+BH303+#REF!+DP303</f>
        <v>#REF!</v>
      </c>
      <c r="CP303" s="17" t="e">
        <f>CO303*1.258</f>
        <v>#REF!</v>
      </c>
      <c r="CQ303" s="17">
        <f t="shared" si="1295"/>
        <v>610.5343499999999</v>
      </c>
      <c r="CR303" s="17">
        <f t="shared" si="1296"/>
        <v>631.68514999999991</v>
      </c>
      <c r="CS303" s="17">
        <f t="shared" si="1297"/>
        <v>646.10614999999996</v>
      </c>
      <c r="CT303" s="17">
        <f t="shared" si="1298"/>
        <v>729.26724999999988</v>
      </c>
      <c r="CU303" s="17">
        <f t="shared" si="1299"/>
        <v>756.90749999999991</v>
      </c>
      <c r="CV303" s="17">
        <f t="shared" si="1529"/>
        <v>899.96301749999998</v>
      </c>
      <c r="CW303" s="17">
        <f t="shared" si="1300"/>
        <v>40.262</v>
      </c>
      <c r="CX303" s="17">
        <f t="shared" si="1530"/>
        <v>0</v>
      </c>
      <c r="CY303" s="33"/>
      <c r="CZ303" s="33"/>
      <c r="DA303" s="17"/>
      <c r="DB303" s="17"/>
      <c r="DC303" s="17"/>
      <c r="DD303" s="15">
        <f t="shared" si="1531"/>
        <v>94.65927916666665</v>
      </c>
      <c r="DE303" s="15">
        <f t="shared" si="1532"/>
        <v>92.114122368421036</v>
      </c>
      <c r="DF303" s="15">
        <f t="shared" si="1533"/>
        <v>89.823481249999986</v>
      </c>
      <c r="DG303" s="15">
        <f t="shared" si="1534"/>
        <v>87.750996428571426</v>
      </c>
      <c r="DH303" s="15">
        <f t="shared" si="1535"/>
        <v>72.678379545454547</v>
      </c>
      <c r="DI303" s="15"/>
      <c r="DJ303" s="15"/>
      <c r="DK303" s="15"/>
      <c r="DL303" s="15"/>
      <c r="DM303" s="15"/>
      <c r="DO303" s="17"/>
      <c r="DP303" s="17">
        <v>1.7</v>
      </c>
      <c r="DQ303" s="32">
        <v>118.9</v>
      </c>
      <c r="DR303" s="32">
        <f t="shared" si="1536"/>
        <v>160.9207745833333</v>
      </c>
      <c r="DS303" s="32">
        <f t="shared" si="1537"/>
        <v>156.59400802631575</v>
      </c>
      <c r="DT303" s="32">
        <f t="shared" si="1538"/>
        <v>152.69991812499998</v>
      </c>
      <c r="DU303" s="32">
        <f t="shared" si="1539"/>
        <v>149.17669392857141</v>
      </c>
      <c r="DV303" s="32">
        <f t="shared" si="1540"/>
        <v>123.55324522727273</v>
      </c>
      <c r="DW303" s="32">
        <v>100</v>
      </c>
      <c r="DX303" s="32">
        <f t="shared" si="1541"/>
        <v>9465.9279166666656</v>
      </c>
      <c r="DY303" s="32">
        <f t="shared" si="1542"/>
        <v>9211.4122368421031</v>
      </c>
      <c r="DZ303" s="32">
        <f t="shared" si="1543"/>
        <v>8982.3481249999986</v>
      </c>
      <c r="EA303" s="32">
        <f t="shared" si="1544"/>
        <v>8775.0996428571434</v>
      </c>
      <c r="EB303" s="32">
        <f t="shared" si="1545"/>
        <v>7267.8379545454545</v>
      </c>
      <c r="ED303" s="15">
        <f t="shared" si="1546"/>
        <v>1703.8670249999998</v>
      </c>
      <c r="EE303" s="15">
        <f t="shared" si="1547"/>
        <v>1750.1683249999996</v>
      </c>
      <c r="EF303" s="15">
        <f t="shared" si="1548"/>
        <v>1796.4696249999997</v>
      </c>
      <c r="EG303" s="15">
        <f t="shared" si="1549"/>
        <v>1842.770925</v>
      </c>
      <c r="EH303" s="15">
        <f t="shared" si="1550"/>
        <v>2398.3865249999999</v>
      </c>
      <c r="EI303" s="34"/>
      <c r="EJ303" s="35">
        <f t="shared" si="1551"/>
        <v>7179.9812499999998</v>
      </c>
      <c r="EK303" s="35">
        <f t="shared" si="1552"/>
        <v>5828.3607142857145</v>
      </c>
      <c r="EL303" s="35"/>
      <c r="EM303" s="35"/>
      <c r="EN303" s="15">
        <f t="shared" si="1301"/>
        <v>74.180575000000005</v>
      </c>
      <c r="EO303" s="15">
        <f t="shared" si="1366"/>
        <v>80.099236842105256</v>
      </c>
      <c r="EP303" s="15">
        <f t="shared" si="1367"/>
        <v>78.10737499999999</v>
      </c>
      <c r="EQ303" s="15">
        <f t="shared" si="1368"/>
        <v>71.799812500000002</v>
      </c>
      <c r="ER303" s="15">
        <f t="shared" si="1302"/>
        <v>58.283607142857143</v>
      </c>
      <c r="ES303" s="15"/>
      <c r="ET303" s="15">
        <f t="shared" si="1369"/>
        <v>1335.25035</v>
      </c>
      <c r="EU303" s="15">
        <f t="shared" si="1370"/>
        <v>1521.8854999999999</v>
      </c>
      <c r="EV303" s="15">
        <f t="shared" si="1371"/>
        <v>1562.1474999999998</v>
      </c>
      <c r="EW303" s="15">
        <f t="shared" si="1553"/>
        <v>1723.1955</v>
      </c>
      <c r="EX303" s="15">
        <f t="shared" si="1554"/>
        <v>2447.9115000000002</v>
      </c>
      <c r="EY303" s="17">
        <f t="shared" si="1303"/>
        <v>1335.25035</v>
      </c>
      <c r="EZ303" s="17">
        <f t="shared" si="1304"/>
        <v>1396.6631499999999</v>
      </c>
      <c r="FA303" s="17">
        <f t="shared" si="1305"/>
        <v>1451.3461499999999</v>
      </c>
      <c r="FB303" s="17">
        <f t="shared" si="1306"/>
        <v>1695.5552499999999</v>
      </c>
      <c r="FC303" s="17">
        <f t="shared" si="1307"/>
        <v>2447.9114999999997</v>
      </c>
      <c r="FE303" s="17"/>
      <c r="FF303" s="17"/>
      <c r="FG303" s="17"/>
      <c r="FH303" s="17"/>
      <c r="FI303" s="17"/>
    </row>
    <row r="304" spans="1:165" ht="13.5" thickBot="1">
      <c r="A304" s="221">
        <v>6</v>
      </c>
      <c r="B304" s="21" t="s">
        <v>296</v>
      </c>
      <c r="C304" s="37">
        <v>18</v>
      </c>
      <c r="D304" s="38">
        <v>19</v>
      </c>
      <c r="E304" s="38">
        <v>20</v>
      </c>
      <c r="F304" s="38">
        <v>21</v>
      </c>
      <c r="G304" s="39">
        <v>33</v>
      </c>
      <c r="H304" s="26"/>
      <c r="I304" s="26">
        <f t="shared" si="1292"/>
        <v>0</v>
      </c>
      <c r="J304" s="10">
        <f t="shared" si="1495"/>
        <v>0</v>
      </c>
      <c r="K304" s="10">
        <f t="shared" si="1496"/>
        <v>0</v>
      </c>
      <c r="L304" s="10">
        <f t="shared" si="1497"/>
        <v>0</v>
      </c>
      <c r="M304" s="10">
        <f t="shared" si="1498"/>
        <v>0</v>
      </c>
      <c r="N304" s="40">
        <f t="shared" si="1499"/>
        <v>0</v>
      </c>
      <c r="O304" s="13">
        <v>0</v>
      </c>
      <c r="P304" s="4">
        <v>0</v>
      </c>
      <c r="Q304" s="4">
        <f t="shared" si="1294"/>
        <v>0</v>
      </c>
      <c r="R304" s="10">
        <f t="shared" si="1500"/>
        <v>0</v>
      </c>
      <c r="S304" s="10">
        <f t="shared" si="1501"/>
        <v>0</v>
      </c>
      <c r="T304" s="10">
        <f t="shared" si="1502"/>
        <v>0</v>
      </c>
      <c r="U304" s="10">
        <f t="shared" si="1503"/>
        <v>0</v>
      </c>
      <c r="V304" s="42">
        <f t="shared" si="1504"/>
        <v>0</v>
      </c>
      <c r="W304" s="156">
        <v>8.1999999999999993</v>
      </c>
      <c r="X304" s="4">
        <v>4.91</v>
      </c>
      <c r="Y304" s="4">
        <f t="shared" si="1505"/>
        <v>40.262</v>
      </c>
      <c r="Z304" s="156">
        <v>15</v>
      </c>
      <c r="AA304" s="4">
        <v>4.91</v>
      </c>
      <c r="AB304" s="157">
        <f t="shared" si="1506"/>
        <v>73.650000000000006</v>
      </c>
      <c r="AC304" s="213">
        <v>7.3</v>
      </c>
      <c r="AD304" s="4">
        <v>44.08</v>
      </c>
      <c r="AE304" s="10" t="e">
        <f>#REF!*AC304</f>
        <v>#REF!</v>
      </c>
      <c r="AF304" s="6">
        <f t="shared" si="1507"/>
        <v>50.691999999999993</v>
      </c>
      <c r="AG304" s="7">
        <f t="shared" si="1508"/>
        <v>321.78399999999999</v>
      </c>
      <c r="AH304" s="226"/>
      <c r="AI304" s="227">
        <v>0</v>
      </c>
      <c r="AJ304" s="59"/>
      <c r="AK304" s="10">
        <f t="shared" si="1509"/>
        <v>0</v>
      </c>
      <c r="AL304" s="10">
        <v>1.2</v>
      </c>
      <c r="AM304" s="10">
        <v>85.87</v>
      </c>
      <c r="AN304" s="6">
        <f t="shared" si="1510"/>
        <v>0</v>
      </c>
      <c r="AO304" s="13">
        <v>0.20830000000000001</v>
      </c>
      <c r="AP304" s="10">
        <v>101.38</v>
      </c>
      <c r="AQ304" s="4">
        <v>138.19999999999999</v>
      </c>
      <c r="AR304" s="6">
        <f t="shared" si="1511"/>
        <v>152.02000000000001</v>
      </c>
      <c r="AS304" s="7">
        <f t="shared" si="1512"/>
        <v>28.78706</v>
      </c>
      <c r="AT304" s="156">
        <v>15</v>
      </c>
      <c r="AU304" s="10">
        <v>1.62</v>
      </c>
      <c r="AV304" s="4">
        <v>4.71</v>
      </c>
      <c r="AW304" s="10">
        <f t="shared" si="1513"/>
        <v>24.3</v>
      </c>
      <c r="AX304" s="6">
        <f t="shared" si="1514"/>
        <v>70.650000000000006</v>
      </c>
      <c r="AY304" s="165">
        <v>65</v>
      </c>
      <c r="AZ304" s="10">
        <v>1.1200000000000001</v>
      </c>
      <c r="BA304" s="4">
        <v>68.900000000000006</v>
      </c>
      <c r="BB304" s="4">
        <v>84.8</v>
      </c>
      <c r="BC304" s="4">
        <v>109.5</v>
      </c>
      <c r="BD304" s="4">
        <v>156.1</v>
      </c>
      <c r="BE304" s="4">
        <f t="shared" si="1515"/>
        <v>2.4034999999999997</v>
      </c>
      <c r="BF304" s="10">
        <f t="shared" si="1516"/>
        <v>72.800000000000011</v>
      </c>
      <c r="BG304" s="6">
        <f t="shared" si="1517"/>
        <v>2.64385</v>
      </c>
      <c r="BH304" s="7">
        <f t="shared" si="1518"/>
        <v>156.22749999999999</v>
      </c>
      <c r="BI304" s="43"/>
      <c r="BJ304" s="44"/>
      <c r="BK304" s="45"/>
      <c r="BL304" s="46"/>
      <c r="BM304" s="47"/>
      <c r="BN304" s="44"/>
      <c r="BO304" s="45"/>
      <c r="BP304" s="46"/>
      <c r="BQ304" s="47"/>
      <c r="BR304" s="44"/>
      <c r="BS304" s="45"/>
      <c r="BT304" s="46"/>
      <c r="BU304" s="47"/>
      <c r="BV304" s="44"/>
      <c r="BW304" s="45"/>
      <c r="BX304" s="46"/>
      <c r="BY304" s="47"/>
      <c r="BZ304" s="44"/>
      <c r="CA304" s="45"/>
      <c r="CB304" s="46"/>
      <c r="CD304" s="33">
        <f t="shared" si="1519"/>
        <v>143.93530000000001</v>
      </c>
      <c r="CE304" s="17">
        <f t="shared" si="1520"/>
        <v>115.14824</v>
      </c>
      <c r="CF304" s="17">
        <f t="shared" si="1521"/>
        <v>86.361180000000004</v>
      </c>
      <c r="CG304" s="17">
        <f t="shared" si="1522"/>
        <v>57.574120000000001</v>
      </c>
      <c r="CH304" s="17">
        <f t="shared" si="1523"/>
        <v>28.78706</v>
      </c>
      <c r="CJ304" s="17">
        <f t="shared" si="1524"/>
        <v>1.5992811111111114</v>
      </c>
      <c r="CK304" s="17">
        <f t="shared" si="1525"/>
        <v>1.5151084210526315</v>
      </c>
      <c r="CL304" s="17">
        <f t="shared" si="1526"/>
        <v>1.4393530000000001</v>
      </c>
      <c r="CM304" s="17">
        <f t="shared" si="1527"/>
        <v>1.3708123809523809</v>
      </c>
      <c r="CN304" s="17">
        <f t="shared" si="1528"/>
        <v>0.87233515151515151</v>
      </c>
      <c r="CO304" s="17" t="e">
        <f>#REF!+AG304+AX304+AN304+BH304+#REF!+DP304</f>
        <v>#REF!</v>
      </c>
      <c r="CP304" s="17" t="e">
        <f>CO304*1.259</f>
        <v>#REF!</v>
      </c>
      <c r="CQ304" s="17">
        <f t="shared" si="1295"/>
        <v>651.09855999999991</v>
      </c>
      <c r="CR304" s="17">
        <f t="shared" si="1296"/>
        <v>660.4722099999999</v>
      </c>
      <c r="CS304" s="17">
        <f t="shared" si="1297"/>
        <v>698.68785999999989</v>
      </c>
      <c r="CT304" s="17">
        <f t="shared" si="1298"/>
        <v>758.05430999999999</v>
      </c>
      <c r="CU304" s="17">
        <f t="shared" si="1299"/>
        <v>870.05740999999989</v>
      </c>
      <c r="CV304" s="17">
        <f t="shared" si="1529"/>
        <v>1031.0180308499998</v>
      </c>
      <c r="CW304" s="17">
        <f t="shared" si="1300"/>
        <v>40.262</v>
      </c>
      <c r="CX304" s="17">
        <f t="shared" si="1530"/>
        <v>0</v>
      </c>
      <c r="CY304" s="33"/>
      <c r="CZ304" s="33"/>
      <c r="DA304" s="17"/>
      <c r="DB304" s="17"/>
      <c r="DC304" s="17"/>
      <c r="DD304" s="15">
        <f t="shared" si="1531"/>
        <v>101.88830119444444</v>
      </c>
      <c r="DE304" s="15">
        <f t="shared" si="1532"/>
        <v>98.962669552631567</v>
      </c>
      <c r="DF304" s="15">
        <f t="shared" si="1533"/>
        <v>96.329601074999999</v>
      </c>
      <c r="DG304" s="15">
        <f t="shared" si="1534"/>
        <v>93.947301023809516</v>
      </c>
      <c r="DH304" s="15">
        <f t="shared" si="1535"/>
        <v>76.621482469696957</v>
      </c>
      <c r="DI304" s="15"/>
      <c r="DJ304" s="15"/>
      <c r="DK304" s="15"/>
      <c r="DL304" s="15"/>
      <c r="DM304" s="15"/>
      <c r="DO304" s="17"/>
      <c r="DP304" s="17">
        <v>6.6</v>
      </c>
      <c r="DQ304" s="32">
        <v>118.5</v>
      </c>
      <c r="DR304" s="32">
        <f t="shared" si="1536"/>
        <v>672.46278788333325</v>
      </c>
      <c r="DS304" s="32">
        <f t="shared" si="1537"/>
        <v>653.15361904736835</v>
      </c>
      <c r="DT304" s="32">
        <f t="shared" si="1538"/>
        <v>635.77536709499998</v>
      </c>
      <c r="DU304" s="32">
        <f t="shared" si="1539"/>
        <v>620.05218675714275</v>
      </c>
      <c r="DV304" s="32">
        <f t="shared" si="1540"/>
        <v>505.70178429999987</v>
      </c>
      <c r="DW304" s="32">
        <v>307</v>
      </c>
      <c r="DX304" s="32">
        <f t="shared" si="1541"/>
        <v>31279.708466694443</v>
      </c>
      <c r="DY304" s="32">
        <f t="shared" si="1542"/>
        <v>30381.53955265789</v>
      </c>
      <c r="DZ304" s="32">
        <f t="shared" si="1543"/>
        <v>29573.187530024999</v>
      </c>
      <c r="EA304" s="32">
        <f t="shared" si="1544"/>
        <v>28841.821414309521</v>
      </c>
      <c r="EB304" s="32">
        <f t="shared" si="1545"/>
        <v>23522.795118196966</v>
      </c>
      <c r="ED304" s="15">
        <f t="shared" si="1546"/>
        <v>1833.9894214999999</v>
      </c>
      <c r="EE304" s="15">
        <f t="shared" si="1547"/>
        <v>1880.2907214999998</v>
      </c>
      <c r="EF304" s="15">
        <f t="shared" si="1548"/>
        <v>1926.5920215000001</v>
      </c>
      <c r="EG304" s="15">
        <f t="shared" si="1549"/>
        <v>1972.8933214999997</v>
      </c>
      <c r="EH304" s="15">
        <f t="shared" si="1550"/>
        <v>2528.5089214999998</v>
      </c>
      <c r="EI304" s="34"/>
      <c r="EJ304" s="35">
        <f t="shared" si="1551"/>
        <v>23489.918369583331</v>
      </c>
      <c r="EK304" s="35">
        <f t="shared" si="1552"/>
        <v>18720.13935404762</v>
      </c>
      <c r="EL304" s="35"/>
      <c r="EM304" s="35"/>
      <c r="EN304" s="15">
        <f t="shared" si="1301"/>
        <v>76.434142222222221</v>
      </c>
      <c r="EO304" s="15">
        <f t="shared" si="1366"/>
        <v>86.054495263157889</v>
      </c>
      <c r="EP304" s="15">
        <f t="shared" si="1367"/>
        <v>83.764870500000001</v>
      </c>
      <c r="EQ304" s="15">
        <f t="shared" si="1368"/>
        <v>76.51439208333332</v>
      </c>
      <c r="ER304" s="15">
        <f t="shared" si="1302"/>
        <v>60.977652619047618</v>
      </c>
      <c r="ES304" s="15"/>
      <c r="ET304" s="15">
        <f t="shared" si="1369"/>
        <v>1375.81456</v>
      </c>
      <c r="EU304" s="15">
        <f t="shared" si="1370"/>
        <v>1635.03541</v>
      </c>
      <c r="EV304" s="15">
        <f t="shared" si="1371"/>
        <v>1675.2974100000001</v>
      </c>
      <c r="EW304" s="15">
        <f t="shared" si="1553"/>
        <v>1836.3454099999997</v>
      </c>
      <c r="EX304" s="15">
        <f t="shared" si="1554"/>
        <v>2561.0614099999998</v>
      </c>
      <c r="EY304" s="17">
        <f t="shared" si="1303"/>
        <v>1375.81456</v>
      </c>
      <c r="EZ304" s="17">
        <f t="shared" si="1304"/>
        <v>1425.45021</v>
      </c>
      <c r="FA304" s="17">
        <f t="shared" si="1305"/>
        <v>1503.9278599999998</v>
      </c>
      <c r="FB304" s="17">
        <f t="shared" si="1306"/>
        <v>1724.34231</v>
      </c>
      <c r="FC304" s="17">
        <f t="shared" si="1307"/>
        <v>2561.0614099999998</v>
      </c>
      <c r="FE304" s="17"/>
      <c r="FF304" s="17"/>
      <c r="FG304" s="17"/>
      <c r="FH304" s="17"/>
      <c r="FI304" s="17"/>
    </row>
    <row r="305" spans="1:165" ht="13.5" thickBot="1">
      <c r="A305" s="206">
        <v>25</v>
      </c>
      <c r="B305" s="207" t="s">
        <v>297</v>
      </c>
      <c r="C305" s="138"/>
      <c r="D305" s="139"/>
      <c r="E305" s="139"/>
      <c r="F305" s="139"/>
      <c r="G305" s="140"/>
      <c r="H305" s="142"/>
      <c r="I305" s="26">
        <f t="shared" si="1292"/>
        <v>0</v>
      </c>
      <c r="J305" s="11"/>
      <c r="K305" s="11"/>
      <c r="L305" s="11"/>
      <c r="M305" s="11"/>
      <c r="N305" s="143"/>
      <c r="O305" s="216"/>
      <c r="P305" s="4">
        <f>O305*1</f>
        <v>0</v>
      </c>
      <c r="Q305" s="4">
        <f t="shared" si="1294"/>
        <v>0</v>
      </c>
      <c r="R305" s="11"/>
      <c r="S305" s="11"/>
      <c r="T305" s="11"/>
      <c r="U305" s="11"/>
      <c r="V305" s="16"/>
      <c r="W305" s="156"/>
      <c r="X305" s="4"/>
      <c r="Y305" s="4"/>
      <c r="Z305" s="156"/>
      <c r="AA305" s="4"/>
      <c r="AB305" s="157"/>
      <c r="AC305" s="216"/>
      <c r="AD305" s="6"/>
      <c r="AE305" s="11"/>
      <c r="AF305" s="6"/>
      <c r="AG305" s="7"/>
      <c r="AH305" s="217"/>
      <c r="AI305" s="11"/>
      <c r="AJ305" s="11"/>
      <c r="AK305" s="11"/>
      <c r="AL305" s="11"/>
      <c r="AM305" s="11"/>
      <c r="AN305" s="6"/>
      <c r="AO305" s="216"/>
      <c r="AP305" s="11"/>
      <c r="AQ305" s="4"/>
      <c r="AR305" s="6"/>
      <c r="AS305" s="7"/>
      <c r="AT305" s="156"/>
      <c r="AU305" s="11"/>
      <c r="AV305" s="4"/>
      <c r="AW305" s="11"/>
      <c r="AX305" s="6"/>
      <c r="AY305" s="165"/>
      <c r="AZ305" s="11"/>
      <c r="BA305" s="4"/>
      <c r="BB305" s="4"/>
      <c r="BC305" s="4"/>
      <c r="BD305" s="4"/>
      <c r="BE305" s="4"/>
      <c r="BF305" s="11"/>
      <c r="BG305" s="6"/>
      <c r="BH305" s="7"/>
      <c r="BI305" s="190"/>
      <c r="BJ305" s="191"/>
      <c r="BK305" s="192"/>
      <c r="BL305" s="193"/>
      <c r="BM305" s="194"/>
      <c r="BN305" s="191"/>
      <c r="BO305" s="192"/>
      <c r="BP305" s="193"/>
      <c r="BQ305" s="194"/>
      <c r="BR305" s="191"/>
      <c r="BS305" s="192"/>
      <c r="BT305" s="193"/>
      <c r="BU305" s="194"/>
      <c r="BV305" s="191"/>
      <c r="BW305" s="192"/>
      <c r="BX305" s="193"/>
      <c r="BY305" s="194"/>
      <c r="BZ305" s="191"/>
      <c r="CA305" s="192"/>
      <c r="CB305" s="193"/>
      <c r="CD305" s="33"/>
      <c r="CE305" s="17"/>
      <c r="CF305" s="17"/>
      <c r="CG305" s="17"/>
      <c r="CH305" s="17"/>
      <c r="CJ305" s="17"/>
      <c r="CK305" s="17"/>
      <c r="CL305" s="17"/>
      <c r="CM305" s="17"/>
      <c r="CN305" s="17"/>
      <c r="CO305" s="17"/>
      <c r="CP305" s="17"/>
      <c r="CQ305" s="17">
        <f t="shared" si="1295"/>
        <v>0</v>
      </c>
      <c r="CR305" s="17">
        <f t="shared" si="1296"/>
        <v>0</v>
      </c>
      <c r="CS305" s="17">
        <f t="shared" si="1297"/>
        <v>0</v>
      </c>
      <c r="CT305" s="17">
        <f t="shared" si="1298"/>
        <v>0</v>
      </c>
      <c r="CU305" s="17">
        <f t="shared" si="1299"/>
        <v>0</v>
      </c>
      <c r="CV305" s="17"/>
      <c r="CW305" s="17">
        <f t="shared" si="1300"/>
        <v>0</v>
      </c>
      <c r="CX305" s="17"/>
      <c r="CY305" s="33"/>
      <c r="CZ305" s="33"/>
      <c r="DA305" s="17"/>
      <c r="DB305" s="17"/>
      <c r="DC305" s="17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O305" s="17"/>
      <c r="DP305" s="17"/>
      <c r="ED305" s="15"/>
      <c r="EE305" s="15"/>
      <c r="EF305" s="15"/>
      <c r="EG305" s="15"/>
      <c r="EH305" s="15"/>
      <c r="EI305" s="34"/>
      <c r="EJ305" s="35"/>
      <c r="EK305" s="35"/>
      <c r="EL305" s="35"/>
      <c r="EM305" s="35"/>
      <c r="EN305" s="15">
        <f t="shared" si="1301"/>
        <v>0</v>
      </c>
      <c r="EO305" s="15">
        <f t="shared" si="1366"/>
        <v>0</v>
      </c>
      <c r="EP305" s="15">
        <f t="shared" si="1367"/>
        <v>0</v>
      </c>
      <c r="EQ305" s="15">
        <f t="shared" si="1368"/>
        <v>0</v>
      </c>
      <c r="ER305" s="15">
        <f t="shared" si="1302"/>
        <v>0</v>
      </c>
      <c r="ES305" s="15"/>
      <c r="ET305" s="15">
        <f t="shared" si="1369"/>
        <v>0</v>
      </c>
      <c r="EU305" s="15">
        <f t="shared" si="1370"/>
        <v>0</v>
      </c>
      <c r="EV305" s="15">
        <f t="shared" si="1371"/>
        <v>0</v>
      </c>
      <c r="EW305" s="15"/>
      <c r="EX305" s="15"/>
      <c r="EY305" s="17">
        <f t="shared" si="1303"/>
        <v>0</v>
      </c>
      <c r="EZ305" s="17">
        <f t="shared" si="1304"/>
        <v>0</v>
      </c>
      <c r="FA305" s="17">
        <f t="shared" si="1305"/>
        <v>0</v>
      </c>
      <c r="FB305" s="17">
        <f t="shared" si="1306"/>
        <v>0</v>
      </c>
      <c r="FC305" s="17">
        <f t="shared" si="1307"/>
        <v>0</v>
      </c>
      <c r="FE305" s="17"/>
      <c r="FF305" s="17"/>
      <c r="FG305" s="17"/>
      <c r="FH305" s="17"/>
      <c r="FI305" s="17"/>
    </row>
    <row r="306" spans="1:165" ht="13.5" thickBot="1">
      <c r="A306" s="22">
        <v>1</v>
      </c>
      <c r="B306" s="18" t="s">
        <v>188</v>
      </c>
      <c r="C306" s="23">
        <v>18</v>
      </c>
      <c r="D306" s="24">
        <v>19</v>
      </c>
      <c r="E306" s="24">
        <v>20</v>
      </c>
      <c r="F306" s="24">
        <v>21</v>
      </c>
      <c r="G306" s="25">
        <v>33</v>
      </c>
      <c r="H306" s="26"/>
      <c r="I306" s="26">
        <f t="shared" si="1292"/>
        <v>0</v>
      </c>
      <c r="J306" s="4">
        <f t="shared" ref="J306:J316" si="1555">I306*C306</f>
        <v>0</v>
      </c>
      <c r="K306" s="4">
        <f t="shared" ref="K306:K316" si="1556">I306*D306</f>
        <v>0</v>
      </c>
      <c r="L306" s="4">
        <f t="shared" ref="L306:L316" si="1557">I306*E306</f>
        <v>0</v>
      </c>
      <c r="M306" s="4">
        <f t="shared" ref="M306:M316" si="1558">I306*F306</f>
        <v>0</v>
      </c>
      <c r="N306" s="6">
        <f t="shared" ref="N306:N316" si="1559">I306*G306</f>
        <v>0</v>
      </c>
      <c r="O306" s="14">
        <v>0</v>
      </c>
      <c r="P306" s="4">
        <f>O306*1</f>
        <v>0</v>
      </c>
      <c r="Q306" s="4">
        <f t="shared" si="1294"/>
        <v>0</v>
      </c>
      <c r="R306" s="4">
        <f t="shared" ref="R306:R316" si="1560">P306*O306*C306</f>
        <v>0</v>
      </c>
      <c r="S306" s="4">
        <f t="shared" ref="S306:S316" si="1561">P306*O306*D306</f>
        <v>0</v>
      </c>
      <c r="T306" s="4">
        <f t="shared" ref="T306:T316" si="1562">P306*O306*E306</f>
        <v>0</v>
      </c>
      <c r="U306" s="4">
        <f t="shared" ref="U306:U316" si="1563">P306*O306*F306</f>
        <v>0</v>
      </c>
      <c r="V306" s="7">
        <f t="shared" ref="V306:V316" si="1564">P306*O306*G306</f>
        <v>0</v>
      </c>
      <c r="W306" s="156">
        <v>8.1999999999999993</v>
      </c>
      <c r="X306" s="4">
        <v>4.91</v>
      </c>
      <c r="Y306" s="4">
        <f t="shared" ref="Y306:Y316" si="1565">W306*X306</f>
        <v>40.262</v>
      </c>
      <c r="Z306" s="156">
        <v>15</v>
      </c>
      <c r="AA306" s="4">
        <v>4.91</v>
      </c>
      <c r="AB306" s="157">
        <f t="shared" ref="AB306:AB316" si="1566">AA306*Z306</f>
        <v>73.650000000000006</v>
      </c>
      <c r="AC306" s="14">
        <v>7.3</v>
      </c>
      <c r="AD306" s="4">
        <v>44.08</v>
      </c>
      <c r="AE306" s="4" t="e">
        <f>#REF!*AC306</f>
        <v>#REF!</v>
      </c>
      <c r="AF306" s="6">
        <f t="shared" ref="AF306:AF316" si="1567">AD306*1.15</f>
        <v>50.691999999999993</v>
      </c>
      <c r="AG306" s="7">
        <f t="shared" ref="AG306:AG316" si="1568">AC306*AD306</f>
        <v>321.78399999999999</v>
      </c>
      <c r="AH306" s="5"/>
      <c r="AI306" s="4">
        <v>0</v>
      </c>
      <c r="AJ306" s="4"/>
      <c r="AK306" s="4">
        <f t="shared" ref="AK306:AK316" si="1569">AI306*AH306</f>
        <v>0</v>
      </c>
      <c r="AL306" s="4">
        <v>0</v>
      </c>
      <c r="AM306" s="4"/>
      <c r="AN306" s="6">
        <f t="shared" ref="AN306:AN316" si="1570">AH306*AJ306</f>
        <v>0</v>
      </c>
      <c r="AO306" s="14">
        <v>0</v>
      </c>
      <c r="AP306" s="4">
        <v>0</v>
      </c>
      <c r="AQ306" s="4">
        <f t="shared" ref="AQ306:AQ312" si="1571">AP306*1.193</f>
        <v>0</v>
      </c>
      <c r="AR306" s="6">
        <f t="shared" ref="AR306:AR316" si="1572">AQ306*1.1</f>
        <v>0</v>
      </c>
      <c r="AS306" s="7">
        <f t="shared" ref="AS306:AS316" si="1573">AO306*AQ306</f>
        <v>0</v>
      </c>
      <c r="AT306" s="156">
        <v>15</v>
      </c>
      <c r="AU306" s="4">
        <v>1.62</v>
      </c>
      <c r="AV306" s="4">
        <v>4.71</v>
      </c>
      <c r="AW306" s="4">
        <f t="shared" ref="AW306:AW316" si="1574">AU306*AT306</f>
        <v>24.3</v>
      </c>
      <c r="AX306" s="6">
        <f t="shared" ref="AX306:AX316" si="1575">AV306*AT306</f>
        <v>70.650000000000006</v>
      </c>
      <c r="AY306" s="165">
        <v>65</v>
      </c>
      <c r="AZ306" s="4">
        <v>1.1200000000000001</v>
      </c>
      <c r="BA306" s="4">
        <v>74.599999999999994</v>
      </c>
      <c r="BB306" s="4">
        <v>91.8</v>
      </c>
      <c r="BC306" s="4">
        <v>118.5</v>
      </c>
      <c r="BD306" s="4">
        <v>191.2</v>
      </c>
      <c r="BE306" s="4">
        <f t="shared" ref="BE306:BE316" si="1576">2.09*115/100</f>
        <v>2.4034999999999997</v>
      </c>
      <c r="BF306" s="4">
        <f t="shared" ref="BF306:BF316" si="1577">AZ306*AY306</f>
        <v>72.800000000000011</v>
      </c>
      <c r="BG306" s="6">
        <f t="shared" ref="BG306:BG316" si="1578">BE306*1.1</f>
        <v>2.64385</v>
      </c>
      <c r="BH306" s="7">
        <f t="shared" ref="BH306:BH316" si="1579">BE306*AY306</f>
        <v>156.22749999999999</v>
      </c>
      <c r="BI306" s="27"/>
      <c r="BJ306" s="28"/>
      <c r="BK306" s="29"/>
      <c r="BL306" s="30"/>
      <c r="BM306" s="31"/>
      <c r="BN306" s="28"/>
      <c r="BO306" s="29"/>
      <c r="BP306" s="30"/>
      <c r="BQ306" s="31"/>
      <c r="BR306" s="28"/>
      <c r="BS306" s="29"/>
      <c r="BT306" s="30"/>
      <c r="BU306" s="31"/>
      <c r="BV306" s="28"/>
      <c r="BW306" s="29"/>
      <c r="BX306" s="30"/>
      <c r="BY306" s="31"/>
      <c r="BZ306" s="28"/>
      <c r="CA306" s="29"/>
      <c r="CB306" s="30"/>
      <c r="CD306" s="33">
        <f t="shared" ref="CD306:CD316" si="1580">(AS306*5)</f>
        <v>0</v>
      </c>
      <c r="CE306" s="17">
        <f t="shared" ref="CE306:CE316" si="1581">AS306*4</f>
        <v>0</v>
      </c>
      <c r="CF306" s="17">
        <f t="shared" ref="CF306:CF316" si="1582">AS306*3</f>
        <v>0</v>
      </c>
      <c r="CG306" s="17">
        <f t="shared" ref="CG306:CG316" si="1583">AS306*2</f>
        <v>0</v>
      </c>
      <c r="CH306" s="17">
        <f t="shared" ref="CH306:CH316" si="1584">AS306</f>
        <v>0</v>
      </c>
      <c r="CJ306" s="17">
        <f t="shared" ref="CJ306:CJ316" si="1585">CD306/5/18</f>
        <v>0</v>
      </c>
      <c r="CK306" s="17">
        <f t="shared" ref="CK306:CK316" si="1586">CE306/4/19</f>
        <v>0</v>
      </c>
      <c r="CL306" s="17">
        <f t="shared" ref="CL306:CL316" si="1587">CF306/3/20</f>
        <v>0</v>
      </c>
      <c r="CM306" s="17">
        <f t="shared" ref="CM306:CM316" si="1588">CG306/2/21</f>
        <v>0</v>
      </c>
      <c r="CN306" s="17">
        <f t="shared" ref="CN306:CN316" si="1589">CH306/1/33</f>
        <v>0</v>
      </c>
      <c r="CO306" s="17" t="e">
        <f>#REF!+AG306+AX306+AN306+BH306+#REF!+DP306</f>
        <v>#REF!</v>
      </c>
      <c r="CP306" s="17" t="e">
        <f>CO306*1.258</f>
        <v>#REF!</v>
      </c>
      <c r="CQ306" s="17">
        <f t="shared" si="1295"/>
        <v>622.31149999999991</v>
      </c>
      <c r="CR306" s="17">
        <f t="shared" si="1296"/>
        <v>645.38509999999997</v>
      </c>
      <c r="CS306" s="17">
        <f t="shared" si="1297"/>
        <v>686.72529999999995</v>
      </c>
      <c r="CT306" s="17">
        <f t="shared" si="1298"/>
        <v>750.89874999999984</v>
      </c>
      <c r="CU306" s="17">
        <f t="shared" si="1299"/>
        <v>925.63319999999987</v>
      </c>
      <c r="CV306" s="17">
        <f t="shared" ref="CV306:CV316" si="1590">CU306*DQ306/100</f>
        <v>1101.5035079999998</v>
      </c>
      <c r="CW306" s="17">
        <f t="shared" si="1300"/>
        <v>40.262</v>
      </c>
      <c r="CX306" s="17">
        <f t="shared" ref="CX306:CX316" si="1591">O306*P306</f>
        <v>0</v>
      </c>
      <c r="CY306" s="33"/>
      <c r="CZ306" s="33"/>
      <c r="DA306" s="17"/>
      <c r="DB306" s="17"/>
      <c r="DC306" s="17"/>
      <c r="DD306" s="15">
        <f t="shared" ref="DD306:DD316" si="1592">(CU306/18+CW306)*1.15</f>
        <v>105.43897666666665</v>
      </c>
      <c r="DE306" s="15">
        <f t="shared" ref="DE306:DE316" si="1593">(CU306/19+CW306)*1.15</f>
        <v>102.32646736842105</v>
      </c>
      <c r="DF306" s="15">
        <f t="shared" ref="DF306:DF316" si="1594">(CU306/20+CW306) *1.15</f>
        <v>99.525208999999975</v>
      </c>
      <c r="DG306" s="15">
        <f t="shared" ref="DG306:DG316" si="1595">(CU306/21+CW306)*1.15</f>
        <v>96.990737142857128</v>
      </c>
      <c r="DH306" s="15">
        <f t="shared" ref="DH306:DH316" si="1596">(CU306/33+CW306) *1.15</f>
        <v>78.558214545454533</v>
      </c>
      <c r="DI306" s="15"/>
      <c r="DJ306" s="15"/>
      <c r="DK306" s="15"/>
      <c r="DL306" s="15"/>
      <c r="DM306" s="15"/>
      <c r="DO306" s="17"/>
      <c r="DP306" s="17">
        <v>1.5</v>
      </c>
      <c r="DQ306" s="32">
        <v>119</v>
      </c>
      <c r="DR306" s="32">
        <f t="shared" ref="DR306:DR316" si="1597">DD306*DP306</f>
        <v>158.15846499999998</v>
      </c>
      <c r="DS306" s="32">
        <f t="shared" ref="DS306:DS316" si="1598">DE306*DP306</f>
        <v>153.48970105263157</v>
      </c>
      <c r="DT306" s="32">
        <f t="shared" ref="DT306:DT316" si="1599">DF306*DP306</f>
        <v>149.28781349999997</v>
      </c>
      <c r="DU306" s="32">
        <f t="shared" ref="DU306:DU316" si="1600">DG306*DP306</f>
        <v>145.48610571428569</v>
      </c>
      <c r="DV306" s="32">
        <f t="shared" ref="DV306:DV316" si="1601">DH306*DP306</f>
        <v>117.83732181818181</v>
      </c>
      <c r="DW306" s="32">
        <v>105</v>
      </c>
      <c r="DX306" s="32">
        <f t="shared" ref="DX306:DX316" si="1602">DD306*DW306</f>
        <v>11071.092549999998</v>
      </c>
      <c r="DY306" s="32">
        <f t="shared" ref="DY306:DY316" si="1603">DE306*DW306</f>
        <v>10744.279073684211</v>
      </c>
      <c r="DZ306" s="32">
        <f t="shared" ref="DZ306:DZ316" si="1604">DF306*DW306</f>
        <v>10450.146944999997</v>
      </c>
      <c r="EA306" s="32">
        <f t="shared" ref="EA306:EA316" si="1605">DG306*DW306</f>
        <v>10184.027399999999</v>
      </c>
      <c r="EB306" s="32">
        <f t="shared" ref="EB306:EB316" si="1606">DH306*DW306</f>
        <v>8248.6125272727259</v>
      </c>
      <c r="ED306" s="15">
        <f t="shared" ref="ED306:ED316" si="1607">DD306*18</f>
        <v>1897.9015799999997</v>
      </c>
      <c r="EE306" s="15">
        <f t="shared" ref="EE306:EE316" si="1608">DE306*19</f>
        <v>1944.2028799999998</v>
      </c>
      <c r="EF306" s="15">
        <f t="shared" ref="EF306:EF316" si="1609">DF306*20</f>
        <v>1990.5041799999995</v>
      </c>
      <c r="EG306" s="15">
        <f t="shared" ref="EG306:EG316" si="1610">DG306*21</f>
        <v>2036.8054799999998</v>
      </c>
      <c r="EH306" s="15">
        <f t="shared" ref="EH306:EH316" si="1611">DH306*33</f>
        <v>2592.4210799999996</v>
      </c>
      <c r="EI306" s="34"/>
      <c r="EJ306" s="35">
        <f t="shared" ref="EJ306:EJ316" si="1612">EQ306*DW306</f>
        <v>8277.1552499999998</v>
      </c>
      <c r="EK306" s="35">
        <f t="shared" ref="EK306:EK316" si="1613">ER306*DW306</f>
        <v>6541.5929999999998</v>
      </c>
      <c r="EL306" s="35"/>
      <c r="EM306" s="35"/>
      <c r="EN306" s="15">
        <f t="shared" si="1301"/>
        <v>74.83486111111111</v>
      </c>
      <c r="EO306" s="15">
        <f t="shared" si="1366"/>
        <v>88.979536842105261</v>
      </c>
      <c r="EP306" s="15">
        <f t="shared" si="1367"/>
        <v>86.543659999999988</v>
      </c>
      <c r="EQ306" s="15">
        <f t="shared" si="1368"/>
        <v>78.83005</v>
      </c>
      <c r="ER306" s="15">
        <f t="shared" si="1302"/>
        <v>62.300885714285712</v>
      </c>
      <c r="ES306" s="15"/>
      <c r="ET306" s="15">
        <f t="shared" si="1369"/>
        <v>1347.0274999999999</v>
      </c>
      <c r="EU306" s="15">
        <f t="shared" si="1370"/>
        <v>1690.6112000000001</v>
      </c>
      <c r="EV306" s="15">
        <f t="shared" si="1371"/>
        <v>1730.8731999999998</v>
      </c>
      <c r="EW306" s="15">
        <f t="shared" ref="EW306:EW316" si="1614">EQ306*24</f>
        <v>1891.9212</v>
      </c>
      <c r="EX306" s="15">
        <f t="shared" ref="EX306:EX316" si="1615">ER306*42</f>
        <v>2616.6372000000001</v>
      </c>
      <c r="EY306" s="17">
        <f t="shared" si="1303"/>
        <v>1347.0274999999999</v>
      </c>
      <c r="EZ306" s="17">
        <f t="shared" si="1304"/>
        <v>1410.3631</v>
      </c>
      <c r="FA306" s="17">
        <f t="shared" si="1305"/>
        <v>1491.9652999999998</v>
      </c>
      <c r="FB306" s="17">
        <f t="shared" si="1306"/>
        <v>1717.1867499999998</v>
      </c>
      <c r="FC306" s="17">
        <f t="shared" si="1307"/>
        <v>2616.6371999999997</v>
      </c>
      <c r="FE306" s="17"/>
      <c r="FF306" s="17"/>
      <c r="FG306" s="17"/>
      <c r="FH306" s="17"/>
      <c r="FI306" s="17"/>
    </row>
    <row r="307" spans="1:165" ht="13.5" thickBot="1">
      <c r="A307" s="22">
        <v>2</v>
      </c>
      <c r="B307" s="18" t="s">
        <v>298</v>
      </c>
      <c r="C307" s="23">
        <v>18</v>
      </c>
      <c r="D307" s="24">
        <v>19</v>
      </c>
      <c r="E307" s="24">
        <v>20</v>
      </c>
      <c r="F307" s="24">
        <v>21</v>
      </c>
      <c r="G307" s="25">
        <v>33</v>
      </c>
      <c r="H307" s="26"/>
      <c r="I307" s="26">
        <f t="shared" si="1292"/>
        <v>0</v>
      </c>
      <c r="J307" s="4">
        <f t="shared" si="1555"/>
        <v>0</v>
      </c>
      <c r="K307" s="4">
        <f t="shared" si="1556"/>
        <v>0</v>
      </c>
      <c r="L307" s="4">
        <f t="shared" si="1557"/>
        <v>0</v>
      </c>
      <c r="M307" s="4">
        <f t="shared" si="1558"/>
        <v>0</v>
      </c>
      <c r="N307" s="6">
        <f t="shared" si="1559"/>
        <v>0</v>
      </c>
      <c r="O307" s="13">
        <v>8.9999999999999993E-3</v>
      </c>
      <c r="P307" s="4">
        <v>1650.59</v>
      </c>
      <c r="Q307" s="4">
        <f t="shared" si="1294"/>
        <v>1881.6725999999996</v>
      </c>
      <c r="R307" s="4">
        <f t="shared" si="1560"/>
        <v>267.39557999999994</v>
      </c>
      <c r="S307" s="4">
        <f t="shared" si="1561"/>
        <v>282.25088999999997</v>
      </c>
      <c r="T307" s="4">
        <f t="shared" si="1562"/>
        <v>297.10619999999994</v>
      </c>
      <c r="U307" s="4">
        <f t="shared" si="1563"/>
        <v>311.96150999999998</v>
      </c>
      <c r="V307" s="7">
        <f t="shared" si="1564"/>
        <v>490.2252299999999</v>
      </c>
      <c r="W307" s="156">
        <v>8.1999999999999993</v>
      </c>
      <c r="X307" s="4">
        <v>4.91</v>
      </c>
      <c r="Y307" s="4">
        <f t="shared" si="1565"/>
        <v>40.262</v>
      </c>
      <c r="Z307" s="156">
        <v>15</v>
      </c>
      <c r="AA307" s="4">
        <v>4.91</v>
      </c>
      <c r="AB307" s="157">
        <f t="shared" si="1566"/>
        <v>73.650000000000006</v>
      </c>
      <c r="AC307" s="14">
        <v>7.3</v>
      </c>
      <c r="AD307" s="4">
        <v>44.08</v>
      </c>
      <c r="AE307" s="4" t="e">
        <f>#REF!*AC307</f>
        <v>#REF!</v>
      </c>
      <c r="AF307" s="6">
        <f t="shared" si="1567"/>
        <v>50.691999999999993</v>
      </c>
      <c r="AG307" s="7">
        <f t="shared" si="1568"/>
        <v>321.78399999999999</v>
      </c>
      <c r="AH307" s="5"/>
      <c r="AI307" s="4">
        <v>0</v>
      </c>
      <c r="AJ307" s="4"/>
      <c r="AK307" s="4">
        <f t="shared" si="1569"/>
        <v>0</v>
      </c>
      <c r="AL307" s="4">
        <v>0</v>
      </c>
      <c r="AM307" s="4"/>
      <c r="AN307" s="6">
        <f t="shared" si="1570"/>
        <v>0</v>
      </c>
      <c r="AO307" s="14">
        <v>0</v>
      </c>
      <c r="AP307" s="4">
        <v>0</v>
      </c>
      <c r="AQ307" s="4">
        <f t="shared" si="1571"/>
        <v>0</v>
      </c>
      <c r="AR307" s="6">
        <f t="shared" si="1572"/>
        <v>0</v>
      </c>
      <c r="AS307" s="7">
        <f t="shared" si="1573"/>
        <v>0</v>
      </c>
      <c r="AT307" s="156">
        <v>15</v>
      </c>
      <c r="AU307" s="4">
        <v>1.62</v>
      </c>
      <c r="AV307" s="4">
        <v>4.71</v>
      </c>
      <c r="AW307" s="4">
        <f t="shared" si="1574"/>
        <v>24.3</v>
      </c>
      <c r="AX307" s="6">
        <f t="shared" si="1575"/>
        <v>70.650000000000006</v>
      </c>
      <c r="AY307" s="165">
        <v>65</v>
      </c>
      <c r="AZ307" s="4">
        <v>1.1200000000000001</v>
      </c>
      <c r="BA307" s="4">
        <v>74.599999999999994</v>
      </c>
      <c r="BB307" s="4">
        <v>84.8</v>
      </c>
      <c r="BC307" s="4">
        <v>109.5</v>
      </c>
      <c r="BD307" s="4">
        <v>176.7</v>
      </c>
      <c r="BE307" s="4">
        <f t="shared" si="1576"/>
        <v>2.4034999999999997</v>
      </c>
      <c r="BF307" s="4">
        <f t="shared" si="1577"/>
        <v>72.800000000000011</v>
      </c>
      <c r="BG307" s="6">
        <f t="shared" si="1578"/>
        <v>2.64385</v>
      </c>
      <c r="BH307" s="7">
        <f t="shared" si="1579"/>
        <v>156.22749999999999</v>
      </c>
      <c r="BI307" s="27"/>
      <c r="BJ307" s="28"/>
      <c r="BK307" s="29"/>
      <c r="BL307" s="30"/>
      <c r="BM307" s="31"/>
      <c r="BN307" s="28"/>
      <c r="BO307" s="29"/>
      <c r="BP307" s="30"/>
      <c r="BQ307" s="31"/>
      <c r="BR307" s="28"/>
      <c r="BS307" s="29"/>
      <c r="BT307" s="30"/>
      <c r="BU307" s="31"/>
      <c r="BV307" s="28"/>
      <c r="BW307" s="29"/>
      <c r="BX307" s="30"/>
      <c r="BY307" s="31"/>
      <c r="BZ307" s="28"/>
      <c r="CA307" s="29"/>
      <c r="CB307" s="30"/>
      <c r="CD307" s="33">
        <f t="shared" si="1580"/>
        <v>0</v>
      </c>
      <c r="CE307" s="17">
        <f t="shared" si="1581"/>
        <v>0</v>
      </c>
      <c r="CF307" s="17">
        <f t="shared" si="1582"/>
        <v>0</v>
      </c>
      <c r="CG307" s="17">
        <f t="shared" si="1583"/>
        <v>0</v>
      </c>
      <c r="CH307" s="17">
        <f t="shared" si="1584"/>
        <v>0</v>
      </c>
      <c r="CJ307" s="17">
        <f t="shared" si="1585"/>
        <v>0</v>
      </c>
      <c r="CK307" s="17">
        <f t="shared" si="1586"/>
        <v>0</v>
      </c>
      <c r="CL307" s="17">
        <f t="shared" si="1587"/>
        <v>0</v>
      </c>
      <c r="CM307" s="17">
        <f t="shared" si="1588"/>
        <v>0</v>
      </c>
      <c r="CN307" s="17">
        <f t="shared" si="1589"/>
        <v>0</v>
      </c>
      <c r="CO307" s="17" t="e">
        <f>#REF!+AG307+AX307+AN307+BH307+#REF!+DP307</f>
        <v>#REF!</v>
      </c>
      <c r="CP307" s="17" t="e">
        <f>CO307*1.257</f>
        <v>#REF!</v>
      </c>
      <c r="CQ307" s="17">
        <f t="shared" si="1295"/>
        <v>622.31149999999991</v>
      </c>
      <c r="CR307" s="17">
        <f t="shared" si="1296"/>
        <v>645.38509999999997</v>
      </c>
      <c r="CS307" s="17">
        <f t="shared" si="1297"/>
        <v>669.90079999999989</v>
      </c>
      <c r="CT307" s="17">
        <f t="shared" si="1298"/>
        <v>729.26724999999988</v>
      </c>
      <c r="CU307" s="17">
        <f t="shared" si="1299"/>
        <v>890.78244999999981</v>
      </c>
      <c r="CV307" s="17">
        <f t="shared" si="1590"/>
        <v>1063.5942452999998</v>
      </c>
      <c r="CW307" s="17">
        <f t="shared" si="1300"/>
        <v>40.262</v>
      </c>
      <c r="CX307" s="17">
        <f t="shared" si="1591"/>
        <v>14.855309999999998</v>
      </c>
      <c r="CY307" s="33"/>
      <c r="CZ307" s="33"/>
      <c r="DA307" s="17"/>
      <c r="DB307" s="17"/>
      <c r="DC307" s="17"/>
      <c r="DD307" s="15">
        <f t="shared" si="1592"/>
        <v>103.2124009722222</v>
      </c>
      <c r="DE307" s="15">
        <f t="shared" si="1593"/>
        <v>100.21707986842105</v>
      </c>
      <c r="DF307" s="15">
        <f t="shared" si="1594"/>
        <v>97.521290874999977</v>
      </c>
      <c r="DG307" s="15">
        <f t="shared" si="1595"/>
        <v>95.082243690476176</v>
      </c>
      <c r="DH307" s="15">
        <f t="shared" si="1596"/>
        <v>77.343718712121202</v>
      </c>
      <c r="DI307" s="15"/>
      <c r="DJ307" s="15"/>
      <c r="DK307" s="15"/>
      <c r="DL307" s="15"/>
      <c r="DM307" s="15"/>
      <c r="DO307" s="17"/>
      <c r="DP307" s="17">
        <v>2</v>
      </c>
      <c r="DQ307" s="32">
        <v>119.4</v>
      </c>
      <c r="DR307" s="32">
        <f t="shared" si="1597"/>
        <v>206.4248019444444</v>
      </c>
      <c r="DS307" s="32">
        <f t="shared" si="1598"/>
        <v>200.4341597368421</v>
      </c>
      <c r="DT307" s="32">
        <f t="shared" si="1599"/>
        <v>195.04258174999995</v>
      </c>
      <c r="DU307" s="32">
        <f t="shared" si="1600"/>
        <v>190.16448738095235</v>
      </c>
      <c r="DV307" s="32">
        <f t="shared" si="1601"/>
        <v>154.6874374242424</v>
      </c>
      <c r="DW307" s="32">
        <v>165</v>
      </c>
      <c r="DX307" s="32">
        <f t="shared" si="1602"/>
        <v>17030.046160416663</v>
      </c>
      <c r="DY307" s="32">
        <f t="shared" si="1603"/>
        <v>16535.818178289475</v>
      </c>
      <c r="DZ307" s="32">
        <f t="shared" si="1604"/>
        <v>16091.012994374996</v>
      </c>
      <c r="EA307" s="32">
        <f t="shared" si="1605"/>
        <v>15688.57020892857</v>
      </c>
      <c r="EB307" s="32">
        <f t="shared" si="1606"/>
        <v>12761.713587499999</v>
      </c>
      <c r="ED307" s="15">
        <f t="shared" si="1607"/>
        <v>1857.8232174999996</v>
      </c>
      <c r="EE307" s="15">
        <f t="shared" si="1608"/>
        <v>1904.1245174999999</v>
      </c>
      <c r="EF307" s="15">
        <f t="shared" si="1609"/>
        <v>1950.4258174999995</v>
      </c>
      <c r="EG307" s="15">
        <f t="shared" si="1610"/>
        <v>1996.7271174999996</v>
      </c>
      <c r="EH307" s="15">
        <f t="shared" si="1611"/>
        <v>2552.3427174999997</v>
      </c>
      <c r="EI307" s="34"/>
      <c r="EJ307" s="35">
        <f t="shared" si="1612"/>
        <v>12767.359343749999</v>
      </c>
      <c r="EK307" s="35">
        <f t="shared" si="1613"/>
        <v>10142.732482142857</v>
      </c>
      <c r="EL307" s="35"/>
      <c r="EM307" s="35"/>
      <c r="EN307" s="15">
        <f t="shared" si="1301"/>
        <v>74.83486111111111</v>
      </c>
      <c r="EO307" s="15">
        <f t="shared" si="1366"/>
        <v>87.145286842105264</v>
      </c>
      <c r="EP307" s="15">
        <f t="shared" si="1367"/>
        <v>84.801122499999991</v>
      </c>
      <c r="EQ307" s="15">
        <f t="shared" si="1368"/>
        <v>77.377935416666659</v>
      </c>
      <c r="ER307" s="15">
        <f t="shared" si="1302"/>
        <v>61.471105952380952</v>
      </c>
      <c r="ES307" s="15"/>
      <c r="ET307" s="15">
        <f t="shared" si="1369"/>
        <v>1347.0274999999999</v>
      </c>
      <c r="EU307" s="15">
        <f t="shared" si="1370"/>
        <v>1655.76045</v>
      </c>
      <c r="EV307" s="15">
        <f t="shared" si="1371"/>
        <v>1696.0224499999999</v>
      </c>
      <c r="EW307" s="15">
        <f t="shared" si="1614"/>
        <v>1857.0704499999997</v>
      </c>
      <c r="EX307" s="15">
        <f t="shared" si="1615"/>
        <v>2581.7864500000001</v>
      </c>
      <c r="EY307" s="17">
        <f t="shared" si="1303"/>
        <v>1347.0274999999999</v>
      </c>
      <c r="EZ307" s="17">
        <f t="shared" si="1304"/>
        <v>1410.3631</v>
      </c>
      <c r="FA307" s="17">
        <f t="shared" si="1305"/>
        <v>1475.1407999999999</v>
      </c>
      <c r="FB307" s="17">
        <f t="shared" si="1306"/>
        <v>1695.5552499999999</v>
      </c>
      <c r="FC307" s="17">
        <f t="shared" si="1307"/>
        <v>2581.7864499999996</v>
      </c>
      <c r="FE307" s="17"/>
      <c r="FF307" s="17"/>
      <c r="FG307" s="17"/>
      <c r="FH307" s="17"/>
      <c r="FI307" s="17"/>
    </row>
    <row r="308" spans="1:165" ht="13.5" thickBot="1">
      <c r="A308" s="22">
        <v>3</v>
      </c>
      <c r="B308" s="18" t="s">
        <v>299</v>
      </c>
      <c r="C308" s="23">
        <v>18</v>
      </c>
      <c r="D308" s="24">
        <v>19</v>
      </c>
      <c r="E308" s="24">
        <v>20</v>
      </c>
      <c r="F308" s="24">
        <v>21</v>
      </c>
      <c r="G308" s="25">
        <v>33</v>
      </c>
      <c r="H308" s="26"/>
      <c r="I308" s="26">
        <f t="shared" si="1292"/>
        <v>0</v>
      </c>
      <c r="J308" s="4">
        <f t="shared" si="1555"/>
        <v>0</v>
      </c>
      <c r="K308" s="4">
        <f t="shared" si="1556"/>
        <v>0</v>
      </c>
      <c r="L308" s="4">
        <f t="shared" si="1557"/>
        <v>0</v>
      </c>
      <c r="M308" s="4">
        <f t="shared" si="1558"/>
        <v>0</v>
      </c>
      <c r="N308" s="6">
        <f t="shared" si="1559"/>
        <v>0</v>
      </c>
      <c r="O308" s="14">
        <v>0</v>
      </c>
      <c r="P308" s="4">
        <v>0</v>
      </c>
      <c r="Q308" s="4">
        <f t="shared" si="1294"/>
        <v>0</v>
      </c>
      <c r="R308" s="4">
        <f t="shared" si="1560"/>
        <v>0</v>
      </c>
      <c r="S308" s="4">
        <f t="shared" si="1561"/>
        <v>0</v>
      </c>
      <c r="T308" s="4">
        <f t="shared" si="1562"/>
        <v>0</v>
      </c>
      <c r="U308" s="4">
        <f t="shared" si="1563"/>
        <v>0</v>
      </c>
      <c r="V308" s="7">
        <f t="shared" si="1564"/>
        <v>0</v>
      </c>
      <c r="W308" s="156">
        <v>8.1999999999999993</v>
      </c>
      <c r="X308" s="4">
        <v>4.91</v>
      </c>
      <c r="Y308" s="4">
        <f t="shared" si="1565"/>
        <v>40.262</v>
      </c>
      <c r="Z308" s="156">
        <v>15</v>
      </c>
      <c r="AA308" s="4">
        <v>4.91</v>
      </c>
      <c r="AB308" s="157">
        <f t="shared" si="1566"/>
        <v>73.650000000000006</v>
      </c>
      <c r="AC308" s="14">
        <v>7.3</v>
      </c>
      <c r="AD308" s="4">
        <v>44.08</v>
      </c>
      <c r="AE308" s="4" t="e">
        <f>#REF!*AC308</f>
        <v>#REF!</v>
      </c>
      <c r="AF308" s="6">
        <f t="shared" si="1567"/>
        <v>50.691999999999993</v>
      </c>
      <c r="AG308" s="7">
        <f t="shared" si="1568"/>
        <v>321.78399999999999</v>
      </c>
      <c r="AH308" s="5"/>
      <c r="AI308" s="4">
        <v>0</v>
      </c>
      <c r="AJ308" s="4"/>
      <c r="AK308" s="4">
        <f t="shared" si="1569"/>
        <v>0</v>
      </c>
      <c r="AL308" s="4">
        <v>0</v>
      </c>
      <c r="AM308" s="4"/>
      <c r="AN308" s="6">
        <f t="shared" si="1570"/>
        <v>0</v>
      </c>
      <c r="AO308" s="14">
        <v>0</v>
      </c>
      <c r="AP308" s="4">
        <v>0</v>
      </c>
      <c r="AQ308" s="4">
        <f t="shared" si="1571"/>
        <v>0</v>
      </c>
      <c r="AR308" s="6">
        <f t="shared" si="1572"/>
        <v>0</v>
      </c>
      <c r="AS308" s="7">
        <f t="shared" si="1573"/>
        <v>0</v>
      </c>
      <c r="AT308" s="156">
        <v>15</v>
      </c>
      <c r="AU308" s="4">
        <v>1.62</v>
      </c>
      <c r="AV308" s="4">
        <v>4.71</v>
      </c>
      <c r="AW308" s="4">
        <f t="shared" si="1574"/>
        <v>24.3</v>
      </c>
      <c r="AX308" s="6">
        <f t="shared" si="1575"/>
        <v>70.650000000000006</v>
      </c>
      <c r="AY308" s="165">
        <v>60.1</v>
      </c>
      <c r="AZ308" s="4">
        <v>1.1200000000000001</v>
      </c>
      <c r="BA308" s="4">
        <v>68.900000000000006</v>
      </c>
      <c r="BB308" s="4">
        <v>84.8</v>
      </c>
      <c r="BC308" s="4">
        <v>109.5</v>
      </c>
      <c r="BD308" s="4">
        <v>176.7</v>
      </c>
      <c r="BE308" s="4">
        <f t="shared" si="1576"/>
        <v>2.4034999999999997</v>
      </c>
      <c r="BF308" s="4">
        <f t="shared" si="1577"/>
        <v>67.312000000000012</v>
      </c>
      <c r="BG308" s="6">
        <f t="shared" si="1578"/>
        <v>2.64385</v>
      </c>
      <c r="BH308" s="7">
        <f t="shared" si="1579"/>
        <v>144.45034999999999</v>
      </c>
      <c r="BI308" s="27"/>
      <c r="BJ308" s="28"/>
      <c r="BK308" s="29"/>
      <c r="BL308" s="30"/>
      <c r="BM308" s="31"/>
      <c r="BN308" s="28"/>
      <c r="BO308" s="29"/>
      <c r="BP308" s="30"/>
      <c r="BQ308" s="31"/>
      <c r="BR308" s="28"/>
      <c r="BS308" s="29"/>
      <c r="BT308" s="30"/>
      <c r="BU308" s="31"/>
      <c r="BV308" s="28"/>
      <c r="BW308" s="29"/>
      <c r="BX308" s="30"/>
      <c r="BY308" s="31"/>
      <c r="BZ308" s="28"/>
      <c r="CA308" s="29"/>
      <c r="CB308" s="30"/>
      <c r="CD308" s="33">
        <f t="shared" si="1580"/>
        <v>0</v>
      </c>
      <c r="CE308" s="17">
        <f t="shared" si="1581"/>
        <v>0</v>
      </c>
      <c r="CF308" s="17">
        <f t="shared" si="1582"/>
        <v>0</v>
      </c>
      <c r="CG308" s="17">
        <f t="shared" si="1583"/>
        <v>0</v>
      </c>
      <c r="CH308" s="17">
        <f t="shared" si="1584"/>
        <v>0</v>
      </c>
      <c r="CJ308" s="17">
        <f t="shared" si="1585"/>
        <v>0</v>
      </c>
      <c r="CK308" s="17">
        <f t="shared" si="1586"/>
        <v>0</v>
      </c>
      <c r="CL308" s="17">
        <f t="shared" si="1587"/>
        <v>0</v>
      </c>
      <c r="CM308" s="17">
        <f t="shared" si="1588"/>
        <v>0</v>
      </c>
      <c r="CN308" s="17">
        <f t="shared" si="1589"/>
        <v>0</v>
      </c>
      <c r="CO308" s="17" t="e">
        <f>#REF!+AG308+AX308+AN308+BH308+#REF!+DP308</f>
        <v>#REF!</v>
      </c>
      <c r="CP308" s="17" t="e">
        <f>CO308*1.258</f>
        <v>#REF!</v>
      </c>
      <c r="CQ308" s="17">
        <f t="shared" si="1295"/>
        <v>610.5343499999999</v>
      </c>
      <c r="CR308" s="17">
        <f t="shared" si="1296"/>
        <v>631.68514999999991</v>
      </c>
      <c r="CS308" s="17">
        <f t="shared" si="1297"/>
        <v>669.90079999999989</v>
      </c>
      <c r="CT308" s="17">
        <f t="shared" si="1298"/>
        <v>729.26724999999988</v>
      </c>
      <c r="CU308" s="17">
        <f t="shared" si="1299"/>
        <v>890.78244999999981</v>
      </c>
      <c r="CV308" s="17">
        <f t="shared" si="1590"/>
        <v>1064.4850277499997</v>
      </c>
      <c r="CW308" s="17">
        <f t="shared" si="1300"/>
        <v>40.262</v>
      </c>
      <c r="CX308" s="17">
        <f t="shared" si="1591"/>
        <v>0</v>
      </c>
      <c r="CY308" s="33"/>
      <c r="CZ308" s="33"/>
      <c r="DA308" s="17"/>
      <c r="DB308" s="17"/>
      <c r="DC308" s="17"/>
      <c r="DD308" s="15">
        <f t="shared" si="1592"/>
        <v>103.2124009722222</v>
      </c>
      <c r="DE308" s="15">
        <f t="shared" si="1593"/>
        <v>100.21707986842105</v>
      </c>
      <c r="DF308" s="15">
        <f t="shared" si="1594"/>
        <v>97.521290874999977</v>
      </c>
      <c r="DG308" s="15">
        <f t="shared" si="1595"/>
        <v>95.082243690476176</v>
      </c>
      <c r="DH308" s="15">
        <f t="shared" si="1596"/>
        <v>77.343718712121202</v>
      </c>
      <c r="DI308" s="15"/>
      <c r="DJ308" s="15"/>
      <c r="DK308" s="15"/>
      <c r="DL308" s="15"/>
      <c r="DM308" s="15"/>
      <c r="DO308" s="17"/>
      <c r="DP308" s="17">
        <v>2.2999999999999998</v>
      </c>
      <c r="DQ308" s="32">
        <v>119.5</v>
      </c>
      <c r="DR308" s="32">
        <f t="shared" si="1597"/>
        <v>237.38852223611104</v>
      </c>
      <c r="DS308" s="32">
        <f t="shared" si="1598"/>
        <v>230.49928369736841</v>
      </c>
      <c r="DT308" s="32">
        <f t="shared" si="1599"/>
        <v>224.29896901249992</v>
      </c>
      <c r="DU308" s="32">
        <f t="shared" si="1600"/>
        <v>218.68916048809518</v>
      </c>
      <c r="DV308" s="32">
        <f t="shared" si="1601"/>
        <v>177.89055303787876</v>
      </c>
      <c r="DW308" s="32">
        <v>192</v>
      </c>
      <c r="DX308" s="32">
        <f t="shared" si="1602"/>
        <v>19816.780986666661</v>
      </c>
      <c r="DY308" s="32">
        <f t="shared" si="1603"/>
        <v>19241.679334736844</v>
      </c>
      <c r="DZ308" s="32">
        <f t="shared" si="1604"/>
        <v>18724.087847999996</v>
      </c>
      <c r="EA308" s="32">
        <f t="shared" si="1605"/>
        <v>18255.790788571427</v>
      </c>
      <c r="EB308" s="32">
        <f t="shared" si="1606"/>
        <v>14849.993992727272</v>
      </c>
      <c r="ED308" s="15">
        <f t="shared" si="1607"/>
        <v>1857.8232174999996</v>
      </c>
      <c r="EE308" s="15">
        <f t="shared" si="1608"/>
        <v>1904.1245174999999</v>
      </c>
      <c r="EF308" s="15">
        <f t="shared" si="1609"/>
        <v>1950.4258174999995</v>
      </c>
      <c r="EG308" s="15">
        <f t="shared" si="1610"/>
        <v>1996.7271174999996</v>
      </c>
      <c r="EH308" s="15">
        <f t="shared" si="1611"/>
        <v>2552.3427174999997</v>
      </c>
      <c r="EI308" s="34"/>
      <c r="EJ308" s="35">
        <f t="shared" si="1612"/>
        <v>14856.563599999998</v>
      </c>
      <c r="EK308" s="35">
        <f t="shared" si="1613"/>
        <v>11802.452342857143</v>
      </c>
      <c r="EL308" s="35"/>
      <c r="EM308" s="35"/>
      <c r="EN308" s="15">
        <f t="shared" si="1301"/>
        <v>74.180575000000005</v>
      </c>
      <c r="EO308" s="15">
        <f t="shared" si="1366"/>
        <v>87.145286842105264</v>
      </c>
      <c r="EP308" s="15">
        <f t="shared" si="1367"/>
        <v>84.801122499999991</v>
      </c>
      <c r="EQ308" s="15">
        <f t="shared" si="1368"/>
        <v>77.377935416666659</v>
      </c>
      <c r="ER308" s="15">
        <f t="shared" si="1302"/>
        <v>61.471105952380952</v>
      </c>
      <c r="ES308" s="15"/>
      <c r="ET308" s="15">
        <f t="shared" si="1369"/>
        <v>1335.25035</v>
      </c>
      <c r="EU308" s="15">
        <f t="shared" si="1370"/>
        <v>1655.76045</v>
      </c>
      <c r="EV308" s="15">
        <f t="shared" si="1371"/>
        <v>1696.0224499999999</v>
      </c>
      <c r="EW308" s="15">
        <f t="shared" si="1614"/>
        <v>1857.0704499999997</v>
      </c>
      <c r="EX308" s="15">
        <f t="shared" si="1615"/>
        <v>2581.7864500000001</v>
      </c>
      <c r="EY308" s="17">
        <f t="shared" si="1303"/>
        <v>1335.25035</v>
      </c>
      <c r="EZ308" s="17">
        <f t="shared" si="1304"/>
        <v>1396.6631499999999</v>
      </c>
      <c r="FA308" s="17">
        <f t="shared" si="1305"/>
        <v>1475.1407999999999</v>
      </c>
      <c r="FB308" s="17">
        <f t="shared" si="1306"/>
        <v>1695.5552499999999</v>
      </c>
      <c r="FC308" s="17">
        <f t="shared" si="1307"/>
        <v>2581.7864499999996</v>
      </c>
      <c r="FE308" s="17"/>
      <c r="FF308" s="17"/>
      <c r="FG308" s="17"/>
      <c r="FH308" s="17"/>
      <c r="FI308" s="17"/>
    </row>
    <row r="309" spans="1:165" ht="13.5" thickBot="1">
      <c r="A309" s="22">
        <v>4</v>
      </c>
      <c r="B309" s="18" t="s">
        <v>300</v>
      </c>
      <c r="C309" s="23">
        <v>18</v>
      </c>
      <c r="D309" s="24">
        <v>19</v>
      </c>
      <c r="E309" s="24">
        <v>20</v>
      </c>
      <c r="F309" s="24">
        <v>21</v>
      </c>
      <c r="G309" s="25">
        <v>33</v>
      </c>
      <c r="H309" s="26"/>
      <c r="I309" s="26">
        <f t="shared" si="1292"/>
        <v>0</v>
      </c>
      <c r="J309" s="4">
        <f t="shared" si="1555"/>
        <v>0</v>
      </c>
      <c r="K309" s="4">
        <f t="shared" si="1556"/>
        <v>0</v>
      </c>
      <c r="L309" s="4">
        <f t="shared" si="1557"/>
        <v>0</v>
      </c>
      <c r="M309" s="4">
        <f t="shared" si="1558"/>
        <v>0</v>
      </c>
      <c r="N309" s="6">
        <f t="shared" si="1559"/>
        <v>0</v>
      </c>
      <c r="O309" s="13">
        <v>8.9999999999999993E-3</v>
      </c>
      <c r="P309" s="4">
        <v>1650.59</v>
      </c>
      <c r="Q309" s="4">
        <f t="shared" si="1294"/>
        <v>1881.6725999999996</v>
      </c>
      <c r="R309" s="4">
        <f t="shared" si="1560"/>
        <v>267.39557999999994</v>
      </c>
      <c r="S309" s="4">
        <f t="shared" si="1561"/>
        <v>282.25088999999997</v>
      </c>
      <c r="T309" s="4">
        <f t="shared" si="1562"/>
        <v>297.10619999999994</v>
      </c>
      <c r="U309" s="4">
        <f t="shared" si="1563"/>
        <v>311.96150999999998</v>
      </c>
      <c r="V309" s="7">
        <f t="shared" si="1564"/>
        <v>490.2252299999999</v>
      </c>
      <c r="W309" s="156">
        <v>8.1999999999999993</v>
      </c>
      <c r="X309" s="4">
        <v>4.91</v>
      </c>
      <c r="Y309" s="4">
        <f t="shared" si="1565"/>
        <v>40.262</v>
      </c>
      <c r="Z309" s="156">
        <v>15</v>
      </c>
      <c r="AA309" s="4">
        <v>4.91</v>
      </c>
      <c r="AB309" s="157">
        <f t="shared" si="1566"/>
        <v>73.650000000000006</v>
      </c>
      <c r="AC309" s="14">
        <v>7.3</v>
      </c>
      <c r="AD309" s="4">
        <v>44.08</v>
      </c>
      <c r="AE309" s="4" t="e">
        <f>#REF!*AC309</f>
        <v>#REF!</v>
      </c>
      <c r="AF309" s="6">
        <f t="shared" si="1567"/>
        <v>50.691999999999993</v>
      </c>
      <c r="AG309" s="7">
        <f t="shared" si="1568"/>
        <v>321.78399999999999</v>
      </c>
      <c r="AH309" s="5"/>
      <c r="AI309" s="4">
        <v>0</v>
      </c>
      <c r="AJ309" s="4"/>
      <c r="AK309" s="4">
        <f t="shared" si="1569"/>
        <v>0</v>
      </c>
      <c r="AL309" s="4">
        <v>0</v>
      </c>
      <c r="AM309" s="4"/>
      <c r="AN309" s="6">
        <f t="shared" si="1570"/>
        <v>0</v>
      </c>
      <c r="AO309" s="14">
        <v>0</v>
      </c>
      <c r="AP309" s="4">
        <v>0</v>
      </c>
      <c r="AQ309" s="4">
        <f t="shared" si="1571"/>
        <v>0</v>
      </c>
      <c r="AR309" s="6">
        <f t="shared" si="1572"/>
        <v>0</v>
      </c>
      <c r="AS309" s="7">
        <f t="shared" si="1573"/>
        <v>0</v>
      </c>
      <c r="AT309" s="156">
        <v>15</v>
      </c>
      <c r="AU309" s="4">
        <v>1.62</v>
      </c>
      <c r="AV309" s="4">
        <v>4.71</v>
      </c>
      <c r="AW309" s="4">
        <f t="shared" si="1574"/>
        <v>24.3</v>
      </c>
      <c r="AX309" s="6">
        <f t="shared" si="1575"/>
        <v>70.650000000000006</v>
      </c>
      <c r="AY309" s="165">
        <v>65</v>
      </c>
      <c r="AZ309" s="4">
        <v>1.1200000000000001</v>
      </c>
      <c r="BA309" s="4">
        <v>74.599999999999994</v>
      </c>
      <c r="BB309" s="4">
        <v>91.8</v>
      </c>
      <c r="BC309" s="4">
        <v>109.5</v>
      </c>
      <c r="BD309" s="4">
        <v>176.7</v>
      </c>
      <c r="BE309" s="4">
        <f t="shared" si="1576"/>
        <v>2.4034999999999997</v>
      </c>
      <c r="BF309" s="4">
        <f t="shared" si="1577"/>
        <v>72.800000000000011</v>
      </c>
      <c r="BG309" s="6">
        <f t="shared" si="1578"/>
        <v>2.64385</v>
      </c>
      <c r="BH309" s="7">
        <f t="shared" si="1579"/>
        <v>156.22749999999999</v>
      </c>
      <c r="BI309" s="27"/>
      <c r="BJ309" s="28"/>
      <c r="BK309" s="29"/>
      <c r="BL309" s="30"/>
      <c r="BM309" s="31"/>
      <c r="BN309" s="28"/>
      <c r="BO309" s="29"/>
      <c r="BP309" s="30"/>
      <c r="BQ309" s="31"/>
      <c r="BR309" s="28"/>
      <c r="BS309" s="29"/>
      <c r="BT309" s="30"/>
      <c r="BU309" s="31"/>
      <c r="BV309" s="28"/>
      <c r="BW309" s="29"/>
      <c r="BX309" s="30"/>
      <c r="BY309" s="31"/>
      <c r="BZ309" s="28"/>
      <c r="CA309" s="29"/>
      <c r="CB309" s="30"/>
      <c r="CD309" s="33">
        <f t="shared" si="1580"/>
        <v>0</v>
      </c>
      <c r="CE309" s="17">
        <f t="shared" si="1581"/>
        <v>0</v>
      </c>
      <c r="CF309" s="17">
        <f t="shared" si="1582"/>
        <v>0</v>
      </c>
      <c r="CG309" s="17">
        <f t="shared" si="1583"/>
        <v>0</v>
      </c>
      <c r="CH309" s="17">
        <f t="shared" si="1584"/>
        <v>0</v>
      </c>
      <c r="CJ309" s="17">
        <f t="shared" si="1585"/>
        <v>0</v>
      </c>
      <c r="CK309" s="17">
        <f t="shared" si="1586"/>
        <v>0</v>
      </c>
      <c r="CL309" s="17">
        <f t="shared" si="1587"/>
        <v>0</v>
      </c>
      <c r="CM309" s="17">
        <f t="shared" si="1588"/>
        <v>0</v>
      </c>
      <c r="CN309" s="17">
        <f t="shared" si="1589"/>
        <v>0</v>
      </c>
      <c r="CO309" s="17" t="e">
        <f>#REF!+AG309+AX309+AN309+BH309+#REF!+DP309</f>
        <v>#REF!</v>
      </c>
      <c r="CP309" s="17" t="e">
        <f>CO309*1.259</f>
        <v>#REF!</v>
      </c>
      <c r="CQ309" s="17">
        <f t="shared" si="1295"/>
        <v>622.31149999999991</v>
      </c>
      <c r="CR309" s="17">
        <f t="shared" si="1296"/>
        <v>645.38509999999997</v>
      </c>
      <c r="CS309" s="17">
        <f t="shared" si="1297"/>
        <v>686.72529999999995</v>
      </c>
      <c r="CT309" s="17">
        <f t="shared" si="1298"/>
        <v>729.26724999999988</v>
      </c>
      <c r="CU309" s="17">
        <f t="shared" si="1299"/>
        <v>890.78244999999981</v>
      </c>
      <c r="CV309" s="17">
        <f t="shared" si="1590"/>
        <v>1056.4679856999996</v>
      </c>
      <c r="CW309" s="17">
        <f t="shared" si="1300"/>
        <v>40.262</v>
      </c>
      <c r="CX309" s="17">
        <f t="shared" si="1591"/>
        <v>14.855309999999998</v>
      </c>
      <c r="CY309" s="33"/>
      <c r="CZ309" s="33"/>
      <c r="DA309" s="17"/>
      <c r="DB309" s="17"/>
      <c r="DC309" s="17"/>
      <c r="DD309" s="15">
        <f t="shared" si="1592"/>
        <v>103.2124009722222</v>
      </c>
      <c r="DE309" s="15">
        <f t="shared" si="1593"/>
        <v>100.21707986842105</v>
      </c>
      <c r="DF309" s="15">
        <f t="shared" si="1594"/>
        <v>97.521290874999977</v>
      </c>
      <c r="DG309" s="15">
        <f t="shared" si="1595"/>
        <v>95.082243690476176</v>
      </c>
      <c r="DH309" s="15">
        <f t="shared" si="1596"/>
        <v>77.343718712121202</v>
      </c>
      <c r="DI309" s="15"/>
      <c r="DJ309" s="15"/>
      <c r="DK309" s="15"/>
      <c r="DL309" s="15"/>
      <c r="DM309" s="15"/>
      <c r="DO309" s="17"/>
      <c r="DP309" s="17">
        <v>2</v>
      </c>
      <c r="DQ309" s="32">
        <v>118.6</v>
      </c>
      <c r="DR309" s="32">
        <f t="shared" si="1597"/>
        <v>206.4248019444444</v>
      </c>
      <c r="DS309" s="32">
        <f t="shared" si="1598"/>
        <v>200.4341597368421</v>
      </c>
      <c r="DT309" s="32">
        <f t="shared" si="1599"/>
        <v>195.04258174999995</v>
      </c>
      <c r="DU309" s="32">
        <f t="shared" si="1600"/>
        <v>190.16448738095235</v>
      </c>
      <c r="DV309" s="32">
        <f t="shared" si="1601"/>
        <v>154.6874374242424</v>
      </c>
      <c r="DW309" s="32">
        <v>194</v>
      </c>
      <c r="DX309" s="32">
        <f t="shared" si="1602"/>
        <v>20023.205788611107</v>
      </c>
      <c r="DY309" s="32">
        <f t="shared" si="1603"/>
        <v>19442.113494473684</v>
      </c>
      <c r="DZ309" s="32">
        <f t="shared" si="1604"/>
        <v>18919.130429749996</v>
      </c>
      <c r="EA309" s="32">
        <f t="shared" si="1605"/>
        <v>18445.955275952379</v>
      </c>
      <c r="EB309" s="32">
        <f t="shared" si="1606"/>
        <v>15004.681430151513</v>
      </c>
      <c r="ED309" s="15">
        <f t="shared" si="1607"/>
        <v>1857.8232174999996</v>
      </c>
      <c r="EE309" s="15">
        <f t="shared" si="1608"/>
        <v>1904.1245174999999</v>
      </c>
      <c r="EF309" s="15">
        <f t="shared" si="1609"/>
        <v>1950.4258174999995</v>
      </c>
      <c r="EG309" s="15">
        <f t="shared" si="1610"/>
        <v>1996.7271174999996</v>
      </c>
      <c r="EH309" s="15">
        <f t="shared" si="1611"/>
        <v>2552.3427174999997</v>
      </c>
      <c r="EI309" s="34"/>
      <c r="EJ309" s="35">
        <f t="shared" si="1612"/>
        <v>15011.319470833332</v>
      </c>
      <c r="EK309" s="35">
        <f t="shared" si="1613"/>
        <v>11925.394554761904</v>
      </c>
      <c r="EL309" s="35"/>
      <c r="EM309" s="35"/>
      <c r="EN309" s="15">
        <f t="shared" si="1301"/>
        <v>74.83486111111111</v>
      </c>
      <c r="EO309" s="15">
        <f t="shared" si="1366"/>
        <v>87.145286842105264</v>
      </c>
      <c r="EP309" s="15">
        <f t="shared" si="1367"/>
        <v>84.801122499999991</v>
      </c>
      <c r="EQ309" s="15">
        <f t="shared" si="1368"/>
        <v>77.377935416666659</v>
      </c>
      <c r="ER309" s="15">
        <f t="shared" si="1302"/>
        <v>61.471105952380952</v>
      </c>
      <c r="ES309" s="15"/>
      <c r="ET309" s="15">
        <f t="shared" si="1369"/>
        <v>1347.0274999999999</v>
      </c>
      <c r="EU309" s="15">
        <f t="shared" si="1370"/>
        <v>1655.76045</v>
      </c>
      <c r="EV309" s="15">
        <f t="shared" si="1371"/>
        <v>1696.0224499999999</v>
      </c>
      <c r="EW309" s="15">
        <f t="shared" si="1614"/>
        <v>1857.0704499999997</v>
      </c>
      <c r="EX309" s="15">
        <f t="shared" si="1615"/>
        <v>2581.7864500000001</v>
      </c>
      <c r="EY309" s="17">
        <f t="shared" si="1303"/>
        <v>1347.0274999999999</v>
      </c>
      <c r="EZ309" s="17">
        <f t="shared" si="1304"/>
        <v>1410.3631</v>
      </c>
      <c r="FA309" s="17">
        <f t="shared" si="1305"/>
        <v>1491.9652999999998</v>
      </c>
      <c r="FB309" s="17">
        <f t="shared" si="1306"/>
        <v>1695.5552499999999</v>
      </c>
      <c r="FC309" s="17">
        <f t="shared" si="1307"/>
        <v>2581.7864499999996</v>
      </c>
      <c r="FE309" s="17"/>
      <c r="FF309" s="17"/>
      <c r="FG309" s="17"/>
      <c r="FH309" s="17"/>
      <c r="FI309" s="17"/>
    </row>
    <row r="310" spans="1:165" ht="13.5" thickBot="1">
      <c r="A310" s="22">
        <v>5</v>
      </c>
      <c r="B310" s="18" t="s">
        <v>301</v>
      </c>
      <c r="C310" s="23">
        <v>18</v>
      </c>
      <c r="D310" s="24">
        <v>19</v>
      </c>
      <c r="E310" s="24">
        <v>20</v>
      </c>
      <c r="F310" s="24">
        <v>21</v>
      </c>
      <c r="G310" s="25">
        <v>33</v>
      </c>
      <c r="H310" s="26"/>
      <c r="I310" s="26">
        <f t="shared" si="1292"/>
        <v>0</v>
      </c>
      <c r="J310" s="4">
        <f t="shared" si="1555"/>
        <v>0</v>
      </c>
      <c r="K310" s="4">
        <f t="shared" si="1556"/>
        <v>0</v>
      </c>
      <c r="L310" s="4">
        <f t="shared" si="1557"/>
        <v>0</v>
      </c>
      <c r="M310" s="4">
        <f t="shared" si="1558"/>
        <v>0</v>
      </c>
      <c r="N310" s="6">
        <f t="shared" si="1559"/>
        <v>0</v>
      </c>
      <c r="O310" s="13">
        <v>8.9999999999999993E-3</v>
      </c>
      <c r="P310" s="4">
        <v>1650.59</v>
      </c>
      <c r="Q310" s="4">
        <f t="shared" si="1294"/>
        <v>1881.6725999999996</v>
      </c>
      <c r="R310" s="4">
        <f t="shared" si="1560"/>
        <v>267.39557999999994</v>
      </c>
      <c r="S310" s="4">
        <f t="shared" si="1561"/>
        <v>282.25088999999997</v>
      </c>
      <c r="T310" s="4">
        <f t="shared" si="1562"/>
        <v>297.10619999999994</v>
      </c>
      <c r="U310" s="4">
        <f t="shared" si="1563"/>
        <v>311.96150999999998</v>
      </c>
      <c r="V310" s="7">
        <f t="shared" si="1564"/>
        <v>490.2252299999999</v>
      </c>
      <c r="W310" s="156">
        <v>8.1999999999999993</v>
      </c>
      <c r="X310" s="4">
        <v>4.91</v>
      </c>
      <c r="Y310" s="4">
        <f t="shared" si="1565"/>
        <v>40.262</v>
      </c>
      <c r="Z310" s="156">
        <v>15</v>
      </c>
      <c r="AA310" s="4">
        <v>4.91</v>
      </c>
      <c r="AB310" s="157">
        <f t="shared" si="1566"/>
        <v>73.650000000000006</v>
      </c>
      <c r="AC310" s="14">
        <v>7.3</v>
      </c>
      <c r="AD310" s="4">
        <v>44.08</v>
      </c>
      <c r="AE310" s="4" t="e">
        <f>#REF!*AC310</f>
        <v>#REF!</v>
      </c>
      <c r="AF310" s="6">
        <f t="shared" si="1567"/>
        <v>50.691999999999993</v>
      </c>
      <c r="AG310" s="7">
        <f t="shared" si="1568"/>
        <v>321.78399999999999</v>
      </c>
      <c r="AH310" s="5"/>
      <c r="AI310" s="4">
        <v>0</v>
      </c>
      <c r="AJ310" s="4"/>
      <c r="AK310" s="4">
        <f t="shared" si="1569"/>
        <v>0</v>
      </c>
      <c r="AL310" s="4">
        <v>0</v>
      </c>
      <c r="AM310" s="4"/>
      <c r="AN310" s="6">
        <f t="shared" si="1570"/>
        <v>0</v>
      </c>
      <c r="AO310" s="14">
        <v>0</v>
      </c>
      <c r="AP310" s="4">
        <v>0</v>
      </c>
      <c r="AQ310" s="4">
        <f t="shared" si="1571"/>
        <v>0</v>
      </c>
      <c r="AR310" s="6">
        <f t="shared" si="1572"/>
        <v>0</v>
      </c>
      <c r="AS310" s="7">
        <f t="shared" si="1573"/>
        <v>0</v>
      </c>
      <c r="AT310" s="156">
        <v>15</v>
      </c>
      <c r="AU310" s="4">
        <v>1.62</v>
      </c>
      <c r="AV310" s="4">
        <v>4.71</v>
      </c>
      <c r="AW310" s="4">
        <f t="shared" si="1574"/>
        <v>24.3</v>
      </c>
      <c r="AX310" s="6">
        <f t="shared" si="1575"/>
        <v>70.650000000000006</v>
      </c>
      <c r="AY310" s="165">
        <v>60.1</v>
      </c>
      <c r="AZ310" s="4">
        <v>1.1200000000000001</v>
      </c>
      <c r="BA310" s="4">
        <v>68.900000000000006</v>
      </c>
      <c r="BB310" s="4">
        <v>84.8</v>
      </c>
      <c r="BC310" s="4">
        <v>109.5</v>
      </c>
      <c r="BD310" s="4">
        <v>176.7</v>
      </c>
      <c r="BE310" s="4">
        <f t="shared" si="1576"/>
        <v>2.4034999999999997</v>
      </c>
      <c r="BF310" s="4">
        <f t="shared" si="1577"/>
        <v>67.312000000000012</v>
      </c>
      <c r="BG310" s="6">
        <f t="shared" si="1578"/>
        <v>2.64385</v>
      </c>
      <c r="BH310" s="7">
        <f t="shared" si="1579"/>
        <v>144.45034999999999</v>
      </c>
      <c r="BI310" s="27"/>
      <c r="BJ310" s="28"/>
      <c r="BK310" s="29"/>
      <c r="BL310" s="30"/>
      <c r="BM310" s="31"/>
      <c r="BN310" s="28"/>
      <c r="BO310" s="29"/>
      <c r="BP310" s="30"/>
      <c r="BQ310" s="31"/>
      <c r="BR310" s="28"/>
      <c r="BS310" s="29"/>
      <c r="BT310" s="30"/>
      <c r="BU310" s="31"/>
      <c r="BV310" s="28"/>
      <c r="BW310" s="29"/>
      <c r="BX310" s="30"/>
      <c r="BY310" s="31"/>
      <c r="BZ310" s="28"/>
      <c r="CA310" s="29"/>
      <c r="CB310" s="30"/>
      <c r="CD310" s="33">
        <f t="shared" si="1580"/>
        <v>0</v>
      </c>
      <c r="CE310" s="17">
        <f t="shared" si="1581"/>
        <v>0</v>
      </c>
      <c r="CF310" s="17">
        <f t="shared" si="1582"/>
        <v>0</v>
      </c>
      <c r="CG310" s="17">
        <f t="shared" si="1583"/>
        <v>0</v>
      </c>
      <c r="CH310" s="17">
        <f t="shared" si="1584"/>
        <v>0</v>
      </c>
      <c r="CJ310" s="17">
        <f t="shared" si="1585"/>
        <v>0</v>
      </c>
      <c r="CK310" s="17">
        <f t="shared" si="1586"/>
        <v>0</v>
      </c>
      <c r="CL310" s="17">
        <f t="shared" si="1587"/>
        <v>0</v>
      </c>
      <c r="CM310" s="17">
        <f t="shared" si="1588"/>
        <v>0</v>
      </c>
      <c r="CN310" s="17">
        <f t="shared" si="1589"/>
        <v>0</v>
      </c>
      <c r="CO310" s="17" t="e">
        <f>#REF!+AG310+AX310+AN310+BH310+#REF!+DP310</f>
        <v>#REF!</v>
      </c>
      <c r="CP310" s="17" t="e">
        <f>CO310*1.261</f>
        <v>#REF!</v>
      </c>
      <c r="CQ310" s="17">
        <f t="shared" si="1295"/>
        <v>610.5343499999999</v>
      </c>
      <c r="CR310" s="17">
        <f t="shared" si="1296"/>
        <v>631.68514999999991</v>
      </c>
      <c r="CS310" s="17">
        <f t="shared" si="1297"/>
        <v>669.90079999999989</v>
      </c>
      <c r="CT310" s="17">
        <f t="shared" si="1298"/>
        <v>729.26724999999988</v>
      </c>
      <c r="CU310" s="17">
        <f t="shared" si="1299"/>
        <v>890.78244999999981</v>
      </c>
      <c r="CV310" s="17">
        <f t="shared" si="1590"/>
        <v>1042.2154664999998</v>
      </c>
      <c r="CW310" s="17">
        <f t="shared" si="1300"/>
        <v>40.262</v>
      </c>
      <c r="CX310" s="17">
        <f t="shared" si="1591"/>
        <v>14.855309999999998</v>
      </c>
      <c r="CY310" s="33"/>
      <c r="CZ310" s="33"/>
      <c r="DA310" s="17"/>
      <c r="DB310" s="17"/>
      <c r="DC310" s="17"/>
      <c r="DD310" s="15">
        <f t="shared" si="1592"/>
        <v>103.2124009722222</v>
      </c>
      <c r="DE310" s="15">
        <f t="shared" si="1593"/>
        <v>100.21707986842105</v>
      </c>
      <c r="DF310" s="15">
        <f t="shared" si="1594"/>
        <v>97.521290874999977</v>
      </c>
      <c r="DG310" s="15">
        <f t="shared" si="1595"/>
        <v>95.082243690476176</v>
      </c>
      <c r="DH310" s="15">
        <f t="shared" si="1596"/>
        <v>77.343718712121202</v>
      </c>
      <c r="DI310" s="15"/>
      <c r="DJ310" s="15"/>
      <c r="DK310" s="15"/>
      <c r="DL310" s="15"/>
      <c r="DM310" s="15"/>
      <c r="DO310" s="17"/>
      <c r="DP310" s="17">
        <v>1.6</v>
      </c>
      <c r="DQ310" s="32">
        <v>117</v>
      </c>
      <c r="DR310" s="32">
        <f t="shared" si="1597"/>
        <v>165.13984155555553</v>
      </c>
      <c r="DS310" s="32">
        <f t="shared" si="1598"/>
        <v>160.3473277894737</v>
      </c>
      <c r="DT310" s="32">
        <f t="shared" si="1599"/>
        <v>156.03406539999997</v>
      </c>
      <c r="DU310" s="32">
        <f t="shared" si="1600"/>
        <v>152.13158990476188</v>
      </c>
      <c r="DV310" s="32">
        <f t="shared" si="1601"/>
        <v>123.74994993939393</v>
      </c>
      <c r="DW310" s="32">
        <v>135</v>
      </c>
      <c r="DX310" s="32">
        <f t="shared" si="1602"/>
        <v>13933.674131249996</v>
      </c>
      <c r="DY310" s="32">
        <f t="shared" si="1603"/>
        <v>13529.305782236843</v>
      </c>
      <c r="DZ310" s="32">
        <f t="shared" si="1604"/>
        <v>13165.374268124997</v>
      </c>
      <c r="EA310" s="32">
        <f t="shared" si="1605"/>
        <v>12836.102898214283</v>
      </c>
      <c r="EB310" s="32">
        <f t="shared" si="1606"/>
        <v>10441.402026136362</v>
      </c>
      <c r="ED310" s="15">
        <f t="shared" si="1607"/>
        <v>1857.8232174999996</v>
      </c>
      <c r="EE310" s="15">
        <f t="shared" si="1608"/>
        <v>1904.1245174999999</v>
      </c>
      <c r="EF310" s="15">
        <f t="shared" si="1609"/>
        <v>1950.4258174999995</v>
      </c>
      <c r="EG310" s="15">
        <f t="shared" si="1610"/>
        <v>1996.7271174999996</v>
      </c>
      <c r="EH310" s="15">
        <f t="shared" si="1611"/>
        <v>2552.3427174999997</v>
      </c>
      <c r="EI310" s="34"/>
      <c r="EJ310" s="35">
        <f t="shared" si="1612"/>
        <v>10446.021281249999</v>
      </c>
      <c r="EK310" s="35">
        <f t="shared" si="1613"/>
        <v>8298.5993035714291</v>
      </c>
      <c r="EL310" s="35"/>
      <c r="EM310" s="35"/>
      <c r="EN310" s="15">
        <f t="shared" si="1301"/>
        <v>74.180575000000005</v>
      </c>
      <c r="EO310" s="15">
        <f t="shared" si="1366"/>
        <v>87.145286842105264</v>
      </c>
      <c r="EP310" s="15">
        <f t="shared" si="1367"/>
        <v>84.801122499999991</v>
      </c>
      <c r="EQ310" s="15">
        <f t="shared" si="1368"/>
        <v>77.377935416666659</v>
      </c>
      <c r="ER310" s="15">
        <f t="shared" si="1302"/>
        <v>61.471105952380952</v>
      </c>
      <c r="ES310" s="15"/>
      <c r="ET310" s="15">
        <f t="shared" si="1369"/>
        <v>1335.25035</v>
      </c>
      <c r="EU310" s="15">
        <f t="shared" si="1370"/>
        <v>1655.76045</v>
      </c>
      <c r="EV310" s="15">
        <f t="shared" si="1371"/>
        <v>1696.0224499999999</v>
      </c>
      <c r="EW310" s="15">
        <f t="shared" si="1614"/>
        <v>1857.0704499999997</v>
      </c>
      <c r="EX310" s="15">
        <f t="shared" si="1615"/>
        <v>2581.7864500000001</v>
      </c>
      <c r="EY310" s="17">
        <f t="shared" si="1303"/>
        <v>1335.25035</v>
      </c>
      <c r="EZ310" s="17">
        <f t="shared" si="1304"/>
        <v>1396.6631499999999</v>
      </c>
      <c r="FA310" s="17">
        <f t="shared" si="1305"/>
        <v>1475.1407999999999</v>
      </c>
      <c r="FB310" s="17">
        <f t="shared" si="1306"/>
        <v>1695.5552499999999</v>
      </c>
      <c r="FC310" s="17">
        <f t="shared" si="1307"/>
        <v>2581.7864499999996</v>
      </c>
      <c r="FE310" s="17"/>
      <c r="FF310" s="17"/>
      <c r="FG310" s="17"/>
      <c r="FH310" s="17"/>
      <c r="FI310" s="17"/>
    </row>
    <row r="311" spans="1:165" ht="13.5" thickBot="1">
      <c r="A311" s="22">
        <v>6</v>
      </c>
      <c r="B311" s="18" t="s">
        <v>302</v>
      </c>
      <c r="C311" s="23">
        <v>18</v>
      </c>
      <c r="D311" s="24">
        <v>19</v>
      </c>
      <c r="E311" s="24">
        <v>20</v>
      </c>
      <c r="F311" s="24">
        <v>21</v>
      </c>
      <c r="G311" s="25">
        <v>33</v>
      </c>
      <c r="H311" s="26"/>
      <c r="I311" s="26">
        <f t="shared" si="1292"/>
        <v>0</v>
      </c>
      <c r="J311" s="4">
        <f t="shared" si="1555"/>
        <v>0</v>
      </c>
      <c r="K311" s="4">
        <f t="shared" si="1556"/>
        <v>0</v>
      </c>
      <c r="L311" s="4">
        <f t="shared" si="1557"/>
        <v>0</v>
      </c>
      <c r="M311" s="4">
        <f t="shared" si="1558"/>
        <v>0</v>
      </c>
      <c r="N311" s="6">
        <f t="shared" si="1559"/>
        <v>0</v>
      </c>
      <c r="O311" s="14">
        <v>0</v>
      </c>
      <c r="P311" s="4">
        <f>O311*1</f>
        <v>0</v>
      </c>
      <c r="Q311" s="4">
        <f t="shared" si="1294"/>
        <v>0</v>
      </c>
      <c r="R311" s="4">
        <f t="shared" si="1560"/>
        <v>0</v>
      </c>
      <c r="S311" s="4">
        <f t="shared" si="1561"/>
        <v>0</v>
      </c>
      <c r="T311" s="4">
        <f t="shared" si="1562"/>
        <v>0</v>
      </c>
      <c r="U311" s="4">
        <f t="shared" si="1563"/>
        <v>0</v>
      </c>
      <c r="V311" s="7">
        <f t="shared" si="1564"/>
        <v>0</v>
      </c>
      <c r="W311" s="156">
        <v>8.1999999999999993</v>
      </c>
      <c r="X311" s="4">
        <v>4.91</v>
      </c>
      <c r="Y311" s="4">
        <f t="shared" si="1565"/>
        <v>40.262</v>
      </c>
      <c r="Z311" s="156">
        <v>15</v>
      </c>
      <c r="AA311" s="4">
        <v>4.91</v>
      </c>
      <c r="AB311" s="157">
        <f t="shared" si="1566"/>
        <v>73.650000000000006</v>
      </c>
      <c r="AC311" s="14">
        <v>7.3</v>
      </c>
      <c r="AD311" s="4">
        <v>44.08</v>
      </c>
      <c r="AE311" s="4" t="e">
        <f>#REF!*AC311</f>
        <v>#REF!</v>
      </c>
      <c r="AF311" s="6">
        <f t="shared" si="1567"/>
        <v>50.691999999999993</v>
      </c>
      <c r="AG311" s="7">
        <f t="shared" si="1568"/>
        <v>321.78399999999999</v>
      </c>
      <c r="AH311" s="5"/>
      <c r="AI311" s="4">
        <v>0</v>
      </c>
      <c r="AJ311" s="4"/>
      <c r="AK311" s="4">
        <f t="shared" si="1569"/>
        <v>0</v>
      </c>
      <c r="AL311" s="4">
        <v>0</v>
      </c>
      <c r="AM311" s="4"/>
      <c r="AN311" s="6">
        <f t="shared" si="1570"/>
        <v>0</v>
      </c>
      <c r="AO311" s="14">
        <v>0</v>
      </c>
      <c r="AP311" s="4">
        <v>0</v>
      </c>
      <c r="AQ311" s="4">
        <f t="shared" si="1571"/>
        <v>0</v>
      </c>
      <c r="AR311" s="6">
        <f t="shared" si="1572"/>
        <v>0</v>
      </c>
      <c r="AS311" s="7">
        <f t="shared" si="1573"/>
        <v>0</v>
      </c>
      <c r="AT311" s="156">
        <v>15</v>
      </c>
      <c r="AU311" s="4">
        <v>1.62</v>
      </c>
      <c r="AV311" s="4">
        <v>4.71</v>
      </c>
      <c r="AW311" s="4">
        <f t="shared" si="1574"/>
        <v>24.3</v>
      </c>
      <c r="AX311" s="6">
        <f t="shared" si="1575"/>
        <v>70.650000000000006</v>
      </c>
      <c r="AY311" s="165">
        <v>60.1</v>
      </c>
      <c r="AZ311" s="4">
        <v>1.1200000000000001</v>
      </c>
      <c r="BA311" s="4">
        <v>68.900000000000006</v>
      </c>
      <c r="BB311" s="4">
        <v>84.8</v>
      </c>
      <c r="BC311" s="4">
        <v>109.5</v>
      </c>
      <c r="BD311" s="4">
        <v>176.7</v>
      </c>
      <c r="BE311" s="4">
        <f t="shared" si="1576"/>
        <v>2.4034999999999997</v>
      </c>
      <c r="BF311" s="4">
        <f t="shared" si="1577"/>
        <v>67.312000000000012</v>
      </c>
      <c r="BG311" s="6">
        <f t="shared" si="1578"/>
        <v>2.64385</v>
      </c>
      <c r="BH311" s="7">
        <f t="shared" si="1579"/>
        <v>144.45034999999999</v>
      </c>
      <c r="BI311" s="27"/>
      <c r="BJ311" s="28"/>
      <c r="BK311" s="29"/>
      <c r="BL311" s="30"/>
      <c r="BM311" s="31"/>
      <c r="BN311" s="28"/>
      <c r="BO311" s="29"/>
      <c r="BP311" s="30"/>
      <c r="BQ311" s="31"/>
      <c r="BR311" s="28"/>
      <c r="BS311" s="29"/>
      <c r="BT311" s="30"/>
      <c r="BU311" s="31"/>
      <c r="BV311" s="28"/>
      <c r="BW311" s="29"/>
      <c r="BX311" s="30"/>
      <c r="BY311" s="31"/>
      <c r="BZ311" s="28"/>
      <c r="CA311" s="29"/>
      <c r="CB311" s="30"/>
      <c r="CD311" s="33">
        <f t="shared" si="1580"/>
        <v>0</v>
      </c>
      <c r="CE311" s="17">
        <f t="shared" si="1581"/>
        <v>0</v>
      </c>
      <c r="CF311" s="17">
        <f t="shared" si="1582"/>
        <v>0</v>
      </c>
      <c r="CG311" s="17">
        <f t="shared" si="1583"/>
        <v>0</v>
      </c>
      <c r="CH311" s="17">
        <f t="shared" si="1584"/>
        <v>0</v>
      </c>
      <c r="CJ311" s="17">
        <f t="shared" si="1585"/>
        <v>0</v>
      </c>
      <c r="CK311" s="17">
        <f t="shared" si="1586"/>
        <v>0</v>
      </c>
      <c r="CL311" s="17">
        <f t="shared" si="1587"/>
        <v>0</v>
      </c>
      <c r="CM311" s="17">
        <f t="shared" si="1588"/>
        <v>0</v>
      </c>
      <c r="CN311" s="17">
        <f t="shared" si="1589"/>
        <v>0</v>
      </c>
      <c r="CO311" s="17" t="e">
        <f>#REF!+AG311+AX311+AN311+BH311+#REF!+DP311</f>
        <v>#REF!</v>
      </c>
      <c r="CP311" s="17" t="e">
        <f>CO311*1.259</f>
        <v>#REF!</v>
      </c>
      <c r="CQ311" s="17">
        <f t="shared" si="1295"/>
        <v>610.5343499999999</v>
      </c>
      <c r="CR311" s="17">
        <f t="shared" si="1296"/>
        <v>631.68514999999991</v>
      </c>
      <c r="CS311" s="17">
        <f t="shared" si="1297"/>
        <v>669.90079999999989</v>
      </c>
      <c r="CT311" s="17">
        <f t="shared" si="1298"/>
        <v>729.26724999999988</v>
      </c>
      <c r="CU311" s="17">
        <f t="shared" si="1299"/>
        <v>890.78244999999981</v>
      </c>
      <c r="CV311" s="17">
        <f t="shared" si="1590"/>
        <v>1052.9048558999998</v>
      </c>
      <c r="CW311" s="17">
        <f t="shared" si="1300"/>
        <v>40.262</v>
      </c>
      <c r="CX311" s="17">
        <f t="shared" si="1591"/>
        <v>0</v>
      </c>
      <c r="CY311" s="33"/>
      <c r="CZ311" s="33"/>
      <c r="DA311" s="17"/>
      <c r="DB311" s="17"/>
      <c r="DC311" s="17"/>
      <c r="DD311" s="15">
        <f t="shared" si="1592"/>
        <v>103.2124009722222</v>
      </c>
      <c r="DE311" s="15">
        <f t="shared" si="1593"/>
        <v>100.21707986842105</v>
      </c>
      <c r="DF311" s="15">
        <f t="shared" si="1594"/>
        <v>97.521290874999977</v>
      </c>
      <c r="DG311" s="15">
        <f t="shared" si="1595"/>
        <v>95.082243690476176</v>
      </c>
      <c r="DH311" s="15">
        <f t="shared" si="1596"/>
        <v>77.343718712121202</v>
      </c>
      <c r="DI311" s="15"/>
      <c r="DJ311" s="15"/>
      <c r="DK311" s="15"/>
      <c r="DL311" s="15"/>
      <c r="DM311" s="15"/>
      <c r="DO311" s="17"/>
      <c r="DP311" s="17">
        <v>1.5</v>
      </c>
      <c r="DQ311" s="32">
        <v>118.2</v>
      </c>
      <c r="DR311" s="32">
        <f t="shared" si="1597"/>
        <v>154.81860145833329</v>
      </c>
      <c r="DS311" s="32">
        <f t="shared" si="1598"/>
        <v>150.32561980263159</v>
      </c>
      <c r="DT311" s="32">
        <f t="shared" si="1599"/>
        <v>146.28193631249997</v>
      </c>
      <c r="DU311" s="32">
        <f t="shared" si="1600"/>
        <v>142.62336553571427</v>
      </c>
      <c r="DV311" s="32">
        <f t="shared" si="1601"/>
        <v>116.01557806818181</v>
      </c>
      <c r="DW311" s="32">
        <v>207</v>
      </c>
      <c r="DX311" s="32">
        <f t="shared" si="1602"/>
        <v>21364.967001249996</v>
      </c>
      <c r="DY311" s="32">
        <f t="shared" si="1603"/>
        <v>20744.935532763157</v>
      </c>
      <c r="DZ311" s="32">
        <f t="shared" si="1604"/>
        <v>20186.907211124995</v>
      </c>
      <c r="EA311" s="32">
        <f t="shared" si="1605"/>
        <v>19682.024443928567</v>
      </c>
      <c r="EB311" s="32">
        <f t="shared" si="1606"/>
        <v>16010.149773409088</v>
      </c>
      <c r="ED311" s="15">
        <f t="shared" si="1607"/>
        <v>1857.8232174999996</v>
      </c>
      <c r="EE311" s="15">
        <f t="shared" si="1608"/>
        <v>1904.1245174999999</v>
      </c>
      <c r="EF311" s="15">
        <f t="shared" si="1609"/>
        <v>1950.4258174999995</v>
      </c>
      <c r="EG311" s="15">
        <f t="shared" si="1610"/>
        <v>1996.7271174999996</v>
      </c>
      <c r="EH311" s="15">
        <f t="shared" si="1611"/>
        <v>2552.3427174999997</v>
      </c>
      <c r="EI311" s="34"/>
      <c r="EJ311" s="35">
        <f t="shared" si="1612"/>
        <v>16017.232631249999</v>
      </c>
      <c r="EK311" s="35">
        <f t="shared" si="1613"/>
        <v>12724.518932142857</v>
      </c>
      <c r="EL311" s="35"/>
      <c r="EM311" s="35"/>
      <c r="EN311" s="15">
        <f t="shared" si="1301"/>
        <v>74.180575000000005</v>
      </c>
      <c r="EO311" s="15">
        <f t="shared" si="1366"/>
        <v>87.145286842105264</v>
      </c>
      <c r="EP311" s="15">
        <f t="shared" si="1367"/>
        <v>84.801122499999991</v>
      </c>
      <c r="EQ311" s="15">
        <f t="shared" si="1368"/>
        <v>77.377935416666659</v>
      </c>
      <c r="ER311" s="15">
        <f t="shared" si="1302"/>
        <v>61.471105952380952</v>
      </c>
      <c r="ES311" s="15"/>
      <c r="ET311" s="15">
        <f t="shared" si="1369"/>
        <v>1335.25035</v>
      </c>
      <c r="EU311" s="15">
        <f t="shared" si="1370"/>
        <v>1655.76045</v>
      </c>
      <c r="EV311" s="15">
        <f t="shared" si="1371"/>
        <v>1696.0224499999999</v>
      </c>
      <c r="EW311" s="15">
        <f t="shared" si="1614"/>
        <v>1857.0704499999997</v>
      </c>
      <c r="EX311" s="15">
        <f t="shared" si="1615"/>
        <v>2581.7864500000001</v>
      </c>
      <c r="EY311" s="17">
        <f t="shared" si="1303"/>
        <v>1335.25035</v>
      </c>
      <c r="EZ311" s="17">
        <f t="shared" si="1304"/>
        <v>1396.6631499999999</v>
      </c>
      <c r="FA311" s="17">
        <f t="shared" si="1305"/>
        <v>1475.1407999999999</v>
      </c>
      <c r="FB311" s="17">
        <f t="shared" si="1306"/>
        <v>1695.5552499999999</v>
      </c>
      <c r="FC311" s="17">
        <f t="shared" si="1307"/>
        <v>2581.7864499999996</v>
      </c>
      <c r="FE311" s="17"/>
      <c r="FF311" s="17"/>
      <c r="FG311" s="17"/>
      <c r="FH311" s="17"/>
      <c r="FI311" s="17"/>
    </row>
    <row r="312" spans="1:165" ht="13.5" thickBot="1">
      <c r="A312" s="22">
        <v>7</v>
      </c>
      <c r="B312" s="18" t="s">
        <v>303</v>
      </c>
      <c r="C312" s="23">
        <v>18</v>
      </c>
      <c r="D312" s="24">
        <v>19</v>
      </c>
      <c r="E312" s="24">
        <v>20</v>
      </c>
      <c r="F312" s="24">
        <v>21</v>
      </c>
      <c r="G312" s="25">
        <v>33</v>
      </c>
      <c r="H312" s="26"/>
      <c r="I312" s="26">
        <f t="shared" si="1292"/>
        <v>0</v>
      </c>
      <c r="J312" s="4">
        <f t="shared" si="1555"/>
        <v>0</v>
      </c>
      <c r="K312" s="4">
        <f t="shared" si="1556"/>
        <v>0</v>
      </c>
      <c r="L312" s="4">
        <f t="shared" si="1557"/>
        <v>0</v>
      </c>
      <c r="M312" s="4">
        <f t="shared" si="1558"/>
        <v>0</v>
      </c>
      <c r="N312" s="6">
        <f t="shared" si="1559"/>
        <v>0</v>
      </c>
      <c r="O312" s="14">
        <v>0</v>
      </c>
      <c r="P312" s="4">
        <f>O312*1</f>
        <v>0</v>
      </c>
      <c r="Q312" s="4">
        <f t="shared" si="1294"/>
        <v>0</v>
      </c>
      <c r="R312" s="4">
        <f t="shared" si="1560"/>
        <v>0</v>
      </c>
      <c r="S312" s="4">
        <f t="shared" si="1561"/>
        <v>0</v>
      </c>
      <c r="T312" s="4">
        <f t="shared" si="1562"/>
        <v>0</v>
      </c>
      <c r="U312" s="4">
        <f t="shared" si="1563"/>
        <v>0</v>
      </c>
      <c r="V312" s="7">
        <f t="shared" si="1564"/>
        <v>0</v>
      </c>
      <c r="W312" s="156">
        <v>8.1999999999999993</v>
      </c>
      <c r="X312" s="4">
        <v>4.91</v>
      </c>
      <c r="Y312" s="4">
        <f t="shared" si="1565"/>
        <v>40.262</v>
      </c>
      <c r="Z312" s="156">
        <v>15</v>
      </c>
      <c r="AA312" s="4">
        <v>4.91</v>
      </c>
      <c r="AB312" s="157">
        <f t="shared" si="1566"/>
        <v>73.650000000000006</v>
      </c>
      <c r="AC312" s="14">
        <v>7.3</v>
      </c>
      <c r="AD312" s="4">
        <v>44.08</v>
      </c>
      <c r="AE312" s="4" t="e">
        <f>#REF!*AC312</f>
        <v>#REF!</v>
      </c>
      <c r="AF312" s="6">
        <f t="shared" si="1567"/>
        <v>50.691999999999993</v>
      </c>
      <c r="AG312" s="7">
        <f t="shared" si="1568"/>
        <v>321.78399999999999</v>
      </c>
      <c r="AH312" s="5"/>
      <c r="AI312" s="4">
        <v>0</v>
      </c>
      <c r="AJ312" s="4"/>
      <c r="AK312" s="4">
        <f t="shared" si="1569"/>
        <v>0</v>
      </c>
      <c r="AL312" s="4">
        <v>0</v>
      </c>
      <c r="AM312" s="4"/>
      <c r="AN312" s="6">
        <f t="shared" si="1570"/>
        <v>0</v>
      </c>
      <c r="AO312" s="14">
        <v>0</v>
      </c>
      <c r="AP312" s="4">
        <v>0</v>
      </c>
      <c r="AQ312" s="4">
        <f t="shared" si="1571"/>
        <v>0</v>
      </c>
      <c r="AR312" s="6">
        <f t="shared" si="1572"/>
        <v>0</v>
      </c>
      <c r="AS312" s="7">
        <f t="shared" si="1573"/>
        <v>0</v>
      </c>
      <c r="AT312" s="156">
        <v>15</v>
      </c>
      <c r="AU312" s="4">
        <v>1.62</v>
      </c>
      <c r="AV312" s="4">
        <v>4.71</v>
      </c>
      <c r="AW312" s="4">
        <f t="shared" si="1574"/>
        <v>24.3</v>
      </c>
      <c r="AX312" s="6">
        <f t="shared" si="1575"/>
        <v>70.650000000000006</v>
      </c>
      <c r="AY312" s="165">
        <v>65</v>
      </c>
      <c r="AZ312" s="4">
        <v>1.1200000000000001</v>
      </c>
      <c r="BA312" s="4">
        <v>74.599999999999994</v>
      </c>
      <c r="BB312" s="4">
        <v>91.8</v>
      </c>
      <c r="BC312" s="4">
        <v>118.5</v>
      </c>
      <c r="BD312" s="4">
        <v>191.2</v>
      </c>
      <c r="BE312" s="4">
        <f t="shared" si="1576"/>
        <v>2.4034999999999997</v>
      </c>
      <c r="BF312" s="4">
        <f t="shared" si="1577"/>
        <v>72.800000000000011</v>
      </c>
      <c r="BG312" s="6">
        <f t="shared" si="1578"/>
        <v>2.64385</v>
      </c>
      <c r="BH312" s="7">
        <f t="shared" si="1579"/>
        <v>156.22749999999999</v>
      </c>
      <c r="BI312" s="27"/>
      <c r="BJ312" s="28"/>
      <c r="BK312" s="29"/>
      <c r="BL312" s="30"/>
      <c r="BM312" s="31"/>
      <c r="BN312" s="28"/>
      <c r="BO312" s="29"/>
      <c r="BP312" s="30"/>
      <c r="BQ312" s="31"/>
      <c r="BR312" s="28"/>
      <c r="BS312" s="29"/>
      <c r="BT312" s="30"/>
      <c r="BU312" s="31"/>
      <c r="BV312" s="28"/>
      <c r="BW312" s="29"/>
      <c r="BX312" s="30"/>
      <c r="BY312" s="31"/>
      <c r="BZ312" s="28"/>
      <c r="CA312" s="29"/>
      <c r="CB312" s="30"/>
      <c r="CD312" s="33">
        <f t="shared" si="1580"/>
        <v>0</v>
      </c>
      <c r="CE312" s="17">
        <f t="shared" si="1581"/>
        <v>0</v>
      </c>
      <c r="CF312" s="17">
        <f t="shared" si="1582"/>
        <v>0</v>
      </c>
      <c r="CG312" s="17">
        <f t="shared" si="1583"/>
        <v>0</v>
      </c>
      <c r="CH312" s="17">
        <f t="shared" si="1584"/>
        <v>0</v>
      </c>
      <c r="CJ312" s="17">
        <f t="shared" si="1585"/>
        <v>0</v>
      </c>
      <c r="CK312" s="17">
        <f t="shared" si="1586"/>
        <v>0</v>
      </c>
      <c r="CL312" s="17">
        <f t="shared" si="1587"/>
        <v>0</v>
      </c>
      <c r="CM312" s="17">
        <f t="shared" si="1588"/>
        <v>0</v>
      </c>
      <c r="CN312" s="17">
        <f t="shared" si="1589"/>
        <v>0</v>
      </c>
      <c r="CO312" s="17" t="e">
        <f>#REF!+AG312+AX312+AN312+BH312+#REF!+DP312</f>
        <v>#REF!</v>
      </c>
      <c r="CP312" s="17" t="e">
        <f>CO312*1.259</f>
        <v>#REF!</v>
      </c>
      <c r="CQ312" s="17">
        <f t="shared" si="1295"/>
        <v>622.31149999999991</v>
      </c>
      <c r="CR312" s="17">
        <f t="shared" si="1296"/>
        <v>645.38509999999997</v>
      </c>
      <c r="CS312" s="17">
        <f t="shared" si="1297"/>
        <v>686.72529999999995</v>
      </c>
      <c r="CT312" s="17">
        <f t="shared" si="1298"/>
        <v>750.89874999999984</v>
      </c>
      <c r="CU312" s="17">
        <f t="shared" si="1299"/>
        <v>925.63319999999987</v>
      </c>
      <c r="CV312" s="17">
        <f t="shared" si="1590"/>
        <v>1090.3959095999999</v>
      </c>
      <c r="CW312" s="17">
        <f t="shared" si="1300"/>
        <v>40.262</v>
      </c>
      <c r="CX312" s="17">
        <f t="shared" si="1591"/>
        <v>0</v>
      </c>
      <c r="CY312" s="33"/>
      <c r="CZ312" s="33"/>
      <c r="DA312" s="17"/>
      <c r="DB312" s="17"/>
      <c r="DC312" s="17"/>
      <c r="DD312" s="15">
        <f t="shared" si="1592"/>
        <v>105.43897666666665</v>
      </c>
      <c r="DE312" s="15">
        <f t="shared" si="1593"/>
        <v>102.32646736842105</v>
      </c>
      <c r="DF312" s="15">
        <f t="shared" si="1594"/>
        <v>99.525208999999975</v>
      </c>
      <c r="DG312" s="15">
        <f t="shared" si="1595"/>
        <v>96.990737142857128</v>
      </c>
      <c r="DH312" s="15">
        <f t="shared" si="1596"/>
        <v>78.558214545454533</v>
      </c>
      <c r="DI312" s="15"/>
      <c r="DJ312" s="15"/>
      <c r="DK312" s="15"/>
      <c r="DL312" s="15"/>
      <c r="DM312" s="15"/>
      <c r="DO312" s="17"/>
      <c r="DP312" s="17">
        <v>3.2</v>
      </c>
      <c r="DQ312" s="32">
        <v>117.8</v>
      </c>
      <c r="DR312" s="32">
        <f t="shared" si="1597"/>
        <v>337.40472533333332</v>
      </c>
      <c r="DS312" s="32">
        <f t="shared" si="1598"/>
        <v>327.4446955789474</v>
      </c>
      <c r="DT312" s="32">
        <f t="shared" si="1599"/>
        <v>318.48066879999993</v>
      </c>
      <c r="DU312" s="32">
        <f t="shared" si="1600"/>
        <v>310.37035885714283</v>
      </c>
      <c r="DV312" s="32">
        <f t="shared" si="1601"/>
        <v>251.38628654545451</v>
      </c>
      <c r="DW312" s="32">
        <v>357</v>
      </c>
      <c r="DX312" s="32">
        <f t="shared" si="1602"/>
        <v>37641.714669999994</v>
      </c>
      <c r="DY312" s="32">
        <f t="shared" si="1603"/>
        <v>36530.548850526313</v>
      </c>
      <c r="DZ312" s="32">
        <f t="shared" si="1604"/>
        <v>35530.499612999993</v>
      </c>
      <c r="EA312" s="32">
        <f t="shared" si="1605"/>
        <v>34625.693159999995</v>
      </c>
      <c r="EB312" s="32">
        <f t="shared" si="1606"/>
        <v>28045.282592727268</v>
      </c>
      <c r="ED312" s="15">
        <f t="shared" si="1607"/>
        <v>1897.9015799999997</v>
      </c>
      <c r="EE312" s="15">
        <f t="shared" si="1608"/>
        <v>1944.2028799999998</v>
      </c>
      <c r="EF312" s="15">
        <f t="shared" si="1609"/>
        <v>1990.5041799999995</v>
      </c>
      <c r="EG312" s="15">
        <f t="shared" si="1610"/>
        <v>2036.8054799999998</v>
      </c>
      <c r="EH312" s="15">
        <f t="shared" si="1611"/>
        <v>2592.4210799999996</v>
      </c>
      <c r="EI312" s="34"/>
      <c r="EJ312" s="35">
        <f t="shared" si="1612"/>
        <v>28142.327850000001</v>
      </c>
      <c r="EK312" s="35">
        <f t="shared" si="1613"/>
        <v>22241.4162</v>
      </c>
      <c r="EL312" s="35"/>
      <c r="EM312" s="35"/>
      <c r="EN312" s="15">
        <f t="shared" si="1301"/>
        <v>74.83486111111111</v>
      </c>
      <c r="EO312" s="15">
        <f t="shared" si="1366"/>
        <v>88.979536842105261</v>
      </c>
      <c r="EP312" s="15">
        <f t="shared" si="1367"/>
        <v>86.543659999999988</v>
      </c>
      <c r="EQ312" s="15">
        <f t="shared" si="1368"/>
        <v>78.83005</v>
      </c>
      <c r="ER312" s="15">
        <f t="shared" si="1302"/>
        <v>62.300885714285712</v>
      </c>
      <c r="ES312" s="15"/>
      <c r="ET312" s="15">
        <f t="shared" si="1369"/>
        <v>1347.0274999999999</v>
      </c>
      <c r="EU312" s="15">
        <f t="shared" si="1370"/>
        <v>1690.6112000000001</v>
      </c>
      <c r="EV312" s="15">
        <f t="shared" si="1371"/>
        <v>1730.8731999999998</v>
      </c>
      <c r="EW312" s="15">
        <f t="shared" si="1614"/>
        <v>1891.9212</v>
      </c>
      <c r="EX312" s="15">
        <f t="shared" si="1615"/>
        <v>2616.6372000000001</v>
      </c>
      <c r="EY312" s="17">
        <f t="shared" si="1303"/>
        <v>1347.0274999999999</v>
      </c>
      <c r="EZ312" s="17">
        <f t="shared" si="1304"/>
        <v>1410.3631</v>
      </c>
      <c r="FA312" s="17">
        <f t="shared" si="1305"/>
        <v>1491.9652999999998</v>
      </c>
      <c r="FB312" s="17">
        <f t="shared" si="1306"/>
        <v>1717.1867499999998</v>
      </c>
      <c r="FC312" s="17">
        <f t="shared" si="1307"/>
        <v>2616.6371999999997</v>
      </c>
      <c r="FE312" s="17"/>
      <c r="FF312" s="17"/>
      <c r="FG312" s="17"/>
      <c r="FH312" s="17"/>
      <c r="FI312" s="17"/>
    </row>
    <row r="313" spans="1:165" ht="13.5" thickBot="1">
      <c r="A313" s="22">
        <v>8</v>
      </c>
      <c r="B313" s="18" t="s">
        <v>304</v>
      </c>
      <c r="C313" s="23">
        <v>18</v>
      </c>
      <c r="D313" s="24">
        <v>19</v>
      </c>
      <c r="E313" s="24">
        <v>20</v>
      </c>
      <c r="F313" s="24">
        <v>21</v>
      </c>
      <c r="G313" s="25">
        <v>33</v>
      </c>
      <c r="H313" s="26"/>
      <c r="I313" s="26">
        <f t="shared" si="1292"/>
        <v>0</v>
      </c>
      <c r="J313" s="4">
        <f t="shared" si="1555"/>
        <v>0</v>
      </c>
      <c r="K313" s="4">
        <f t="shared" si="1556"/>
        <v>0</v>
      </c>
      <c r="L313" s="4">
        <f t="shared" si="1557"/>
        <v>0</v>
      </c>
      <c r="M313" s="4">
        <f t="shared" si="1558"/>
        <v>0</v>
      </c>
      <c r="N313" s="6">
        <f t="shared" si="1559"/>
        <v>0</v>
      </c>
      <c r="O313" s="13">
        <v>8.9999999999999993E-3</v>
      </c>
      <c r="P313" s="4">
        <v>1650.59</v>
      </c>
      <c r="Q313" s="4">
        <f t="shared" si="1294"/>
        <v>1881.6725999999996</v>
      </c>
      <c r="R313" s="4">
        <f t="shared" si="1560"/>
        <v>267.39557999999994</v>
      </c>
      <c r="S313" s="4">
        <f t="shared" si="1561"/>
        <v>282.25088999999997</v>
      </c>
      <c r="T313" s="4">
        <f t="shared" si="1562"/>
        <v>297.10619999999994</v>
      </c>
      <c r="U313" s="4">
        <f t="shared" si="1563"/>
        <v>311.96150999999998</v>
      </c>
      <c r="V313" s="7">
        <f t="shared" si="1564"/>
        <v>490.2252299999999</v>
      </c>
      <c r="W313" s="156">
        <v>8.1999999999999993</v>
      </c>
      <c r="X313" s="4">
        <v>4.91</v>
      </c>
      <c r="Y313" s="4">
        <f t="shared" si="1565"/>
        <v>40.262</v>
      </c>
      <c r="Z313" s="156">
        <v>15</v>
      </c>
      <c r="AA313" s="4">
        <v>4.91</v>
      </c>
      <c r="AB313" s="157">
        <f t="shared" si="1566"/>
        <v>73.650000000000006</v>
      </c>
      <c r="AC313" s="14">
        <v>7.3</v>
      </c>
      <c r="AD313" s="4">
        <v>44.08</v>
      </c>
      <c r="AE313" s="4" t="e">
        <f>#REF!*AC313</f>
        <v>#REF!</v>
      </c>
      <c r="AF313" s="6">
        <f t="shared" si="1567"/>
        <v>50.691999999999993</v>
      </c>
      <c r="AG313" s="7">
        <f t="shared" si="1568"/>
        <v>321.78399999999999</v>
      </c>
      <c r="AH313" s="5"/>
      <c r="AI313" s="4">
        <v>0</v>
      </c>
      <c r="AJ313" s="4"/>
      <c r="AK313" s="4">
        <f t="shared" si="1569"/>
        <v>0</v>
      </c>
      <c r="AL313" s="4">
        <v>3.3</v>
      </c>
      <c r="AM313" s="4"/>
      <c r="AN313" s="6">
        <f t="shared" si="1570"/>
        <v>0</v>
      </c>
      <c r="AO313" s="13">
        <v>0.17299999999999999</v>
      </c>
      <c r="AP313" s="4">
        <v>172.8</v>
      </c>
      <c r="AQ313" s="4">
        <v>240</v>
      </c>
      <c r="AR313" s="6">
        <f t="shared" si="1572"/>
        <v>264</v>
      </c>
      <c r="AS313" s="7">
        <f t="shared" si="1573"/>
        <v>41.519999999999996</v>
      </c>
      <c r="AT313" s="156">
        <v>15</v>
      </c>
      <c r="AU313" s="4">
        <v>1.62</v>
      </c>
      <c r="AV313" s="4">
        <v>4.71</v>
      </c>
      <c r="AW313" s="4">
        <f t="shared" si="1574"/>
        <v>24.3</v>
      </c>
      <c r="AX313" s="6">
        <f t="shared" si="1575"/>
        <v>70.650000000000006</v>
      </c>
      <c r="AY313" s="165">
        <v>65</v>
      </c>
      <c r="AZ313" s="4">
        <v>1.1200000000000001</v>
      </c>
      <c r="BA313" s="4">
        <v>68.900000000000006</v>
      </c>
      <c r="BB313" s="4">
        <v>84.8</v>
      </c>
      <c r="BC313" s="4">
        <v>96.8</v>
      </c>
      <c r="BD313" s="4">
        <v>156.1</v>
      </c>
      <c r="BE313" s="4">
        <f t="shared" si="1576"/>
        <v>2.4034999999999997</v>
      </c>
      <c r="BF313" s="4">
        <f t="shared" si="1577"/>
        <v>72.800000000000011</v>
      </c>
      <c r="BG313" s="6">
        <f t="shared" si="1578"/>
        <v>2.64385</v>
      </c>
      <c r="BH313" s="7">
        <f t="shared" si="1579"/>
        <v>156.22749999999999</v>
      </c>
      <c r="BI313" s="27"/>
      <c r="BJ313" s="28"/>
      <c r="BK313" s="29"/>
      <c r="BL313" s="30"/>
      <c r="BM313" s="31"/>
      <c r="BN313" s="28"/>
      <c r="BO313" s="29"/>
      <c r="BP313" s="30"/>
      <c r="BQ313" s="31"/>
      <c r="BR313" s="28"/>
      <c r="BS313" s="29"/>
      <c r="BT313" s="30"/>
      <c r="BU313" s="31"/>
      <c r="BV313" s="28"/>
      <c r="BW313" s="29"/>
      <c r="BX313" s="30"/>
      <c r="BY313" s="31"/>
      <c r="BZ313" s="28"/>
      <c r="CA313" s="29"/>
      <c r="CB313" s="30"/>
      <c r="CD313" s="33">
        <f t="shared" si="1580"/>
        <v>207.59999999999997</v>
      </c>
      <c r="CE313" s="17">
        <f t="shared" si="1581"/>
        <v>166.07999999999998</v>
      </c>
      <c r="CF313" s="17">
        <f t="shared" si="1582"/>
        <v>124.55999999999999</v>
      </c>
      <c r="CG313" s="17">
        <f t="shared" si="1583"/>
        <v>83.039999999999992</v>
      </c>
      <c r="CH313" s="17">
        <f t="shared" si="1584"/>
        <v>41.519999999999996</v>
      </c>
      <c r="CJ313" s="17">
        <f t="shared" si="1585"/>
        <v>2.3066666666666666</v>
      </c>
      <c r="CK313" s="17">
        <f t="shared" si="1586"/>
        <v>2.1852631578947368</v>
      </c>
      <c r="CL313" s="17">
        <f t="shared" si="1587"/>
        <v>2.0759999999999996</v>
      </c>
      <c r="CM313" s="17">
        <f t="shared" si="1588"/>
        <v>1.9771428571428569</v>
      </c>
      <c r="CN313" s="17">
        <f t="shared" si="1589"/>
        <v>1.2581818181818181</v>
      </c>
      <c r="CO313" s="17" t="e">
        <f>#REF!+AG313+AX313+AN313+BH313+#REF!+DP313</f>
        <v>#REF!</v>
      </c>
      <c r="CP313" s="17" t="e">
        <f>CO313*1.258</f>
        <v>#REF!</v>
      </c>
      <c r="CQ313" s="17">
        <f t="shared" si="1295"/>
        <v>663.83149999999989</v>
      </c>
      <c r="CR313" s="17">
        <f t="shared" si="1296"/>
        <v>673.20514999999989</v>
      </c>
      <c r="CS313" s="17">
        <f t="shared" si="1297"/>
        <v>711.42079999999987</v>
      </c>
      <c r="CT313" s="17">
        <f t="shared" si="1298"/>
        <v>740.26279999999986</v>
      </c>
      <c r="CU313" s="17">
        <f t="shared" si="1299"/>
        <v>882.79034999999988</v>
      </c>
      <c r="CV313" s="17">
        <f t="shared" si="1590"/>
        <v>1046.9893550999998</v>
      </c>
      <c r="CW313" s="17">
        <f t="shared" si="1300"/>
        <v>40.262</v>
      </c>
      <c r="CX313" s="17">
        <f t="shared" si="1591"/>
        <v>14.855309999999998</v>
      </c>
      <c r="CY313" s="33"/>
      <c r="CZ313" s="33"/>
      <c r="DA313" s="17"/>
      <c r="DB313" s="17"/>
      <c r="DC313" s="17"/>
      <c r="DD313" s="15">
        <f t="shared" si="1592"/>
        <v>102.70179458333331</v>
      </c>
      <c r="DE313" s="15">
        <f t="shared" si="1593"/>
        <v>99.733347499999994</v>
      </c>
      <c r="DF313" s="15">
        <f t="shared" si="1594"/>
        <v>97.061745124999987</v>
      </c>
      <c r="DG313" s="15">
        <f t="shared" si="1595"/>
        <v>94.644581071428547</v>
      </c>
      <c r="DH313" s="15">
        <f t="shared" si="1596"/>
        <v>77.065206136363628</v>
      </c>
      <c r="DI313" s="15"/>
      <c r="DJ313" s="15"/>
      <c r="DK313" s="15"/>
      <c r="DL313" s="15"/>
      <c r="DM313" s="15"/>
      <c r="DO313" s="17"/>
      <c r="DP313" s="17">
        <v>6</v>
      </c>
      <c r="DQ313" s="32">
        <v>118.6</v>
      </c>
      <c r="DR313" s="32">
        <f t="shared" si="1597"/>
        <v>616.21076749999986</v>
      </c>
      <c r="DS313" s="32">
        <f t="shared" si="1598"/>
        <v>598.40008499999999</v>
      </c>
      <c r="DT313" s="32">
        <f t="shared" si="1599"/>
        <v>582.37047074999987</v>
      </c>
      <c r="DU313" s="32">
        <f t="shared" si="1600"/>
        <v>567.86748642857128</v>
      </c>
      <c r="DV313" s="32">
        <f t="shared" si="1601"/>
        <v>462.39123681818177</v>
      </c>
      <c r="DW313" s="32">
        <v>470</v>
      </c>
      <c r="DX313" s="32">
        <f t="shared" si="1602"/>
        <v>48269.843454166657</v>
      </c>
      <c r="DY313" s="32">
        <f t="shared" si="1603"/>
        <v>46874.673324999996</v>
      </c>
      <c r="DZ313" s="32">
        <f t="shared" si="1604"/>
        <v>45619.020208749993</v>
      </c>
      <c r="EA313" s="32">
        <f t="shared" si="1605"/>
        <v>44482.953103571417</v>
      </c>
      <c r="EB313" s="32">
        <f t="shared" si="1606"/>
        <v>36220.646884090907</v>
      </c>
      <c r="ED313" s="15">
        <f t="shared" si="1607"/>
        <v>1848.6323024999997</v>
      </c>
      <c r="EE313" s="15">
        <f t="shared" si="1608"/>
        <v>1894.9336024999998</v>
      </c>
      <c r="EF313" s="15">
        <f t="shared" si="1609"/>
        <v>1941.2349024999999</v>
      </c>
      <c r="EG313" s="15">
        <f t="shared" si="1610"/>
        <v>1987.5362024999995</v>
      </c>
      <c r="EH313" s="15">
        <f t="shared" si="1611"/>
        <v>2543.1518024999996</v>
      </c>
      <c r="EI313" s="34"/>
      <c r="EJ313" s="35">
        <f t="shared" si="1612"/>
        <v>36211.117687499995</v>
      </c>
      <c r="EK313" s="35">
        <f t="shared" si="1613"/>
        <v>28801.984392857139</v>
      </c>
      <c r="EL313" s="35"/>
      <c r="EM313" s="35"/>
      <c r="EN313" s="15">
        <f t="shared" si="1301"/>
        <v>77.141527777777782</v>
      </c>
      <c r="EO313" s="15">
        <f t="shared" si="1366"/>
        <v>86.724649999999997</v>
      </c>
      <c r="EP313" s="15">
        <f t="shared" si="1367"/>
        <v>84.401517499999997</v>
      </c>
      <c r="EQ313" s="15">
        <f t="shared" si="1368"/>
        <v>77.044931249999991</v>
      </c>
      <c r="ER313" s="15">
        <f t="shared" si="1302"/>
        <v>61.28081785714285</v>
      </c>
      <c r="ES313" s="15"/>
      <c r="ET313" s="15">
        <f t="shared" si="1369"/>
        <v>1388.5475000000001</v>
      </c>
      <c r="EU313" s="15">
        <f t="shared" si="1370"/>
        <v>1647.7683499999998</v>
      </c>
      <c r="EV313" s="15">
        <f t="shared" si="1371"/>
        <v>1688.03035</v>
      </c>
      <c r="EW313" s="15">
        <f t="shared" si="1614"/>
        <v>1849.0783499999998</v>
      </c>
      <c r="EX313" s="15">
        <f t="shared" si="1615"/>
        <v>2573.7943499999997</v>
      </c>
      <c r="EY313" s="17">
        <f t="shared" si="1303"/>
        <v>1388.5475000000001</v>
      </c>
      <c r="EZ313" s="17">
        <f t="shared" si="1304"/>
        <v>1438.1831499999998</v>
      </c>
      <c r="FA313" s="17">
        <f t="shared" si="1305"/>
        <v>1516.6607999999999</v>
      </c>
      <c r="FB313" s="17">
        <f t="shared" si="1306"/>
        <v>1706.5508</v>
      </c>
      <c r="FC313" s="17">
        <f t="shared" si="1307"/>
        <v>2573.7943499999997</v>
      </c>
      <c r="FE313" s="17"/>
      <c r="FF313" s="17"/>
      <c r="FG313" s="17"/>
      <c r="FH313" s="17"/>
      <c r="FI313" s="17"/>
    </row>
    <row r="314" spans="1:165" ht="13.5" thickBot="1">
      <c r="A314" s="22">
        <v>9</v>
      </c>
      <c r="B314" s="18" t="s">
        <v>305</v>
      </c>
      <c r="C314" s="23">
        <v>18</v>
      </c>
      <c r="D314" s="24">
        <v>19</v>
      </c>
      <c r="E314" s="24">
        <v>20</v>
      </c>
      <c r="F314" s="24">
        <v>21</v>
      </c>
      <c r="G314" s="25">
        <v>33</v>
      </c>
      <c r="H314" s="26"/>
      <c r="I314" s="26">
        <f t="shared" si="1292"/>
        <v>0</v>
      </c>
      <c r="J314" s="4">
        <f t="shared" si="1555"/>
        <v>0</v>
      </c>
      <c r="K314" s="4">
        <f t="shared" si="1556"/>
        <v>0</v>
      </c>
      <c r="L314" s="4">
        <f t="shared" si="1557"/>
        <v>0</v>
      </c>
      <c r="M314" s="4">
        <f t="shared" si="1558"/>
        <v>0</v>
      </c>
      <c r="N314" s="6">
        <f t="shared" si="1559"/>
        <v>0</v>
      </c>
      <c r="O314" s="14">
        <v>0</v>
      </c>
      <c r="P314" s="4">
        <f>O314*1</f>
        <v>0</v>
      </c>
      <c r="Q314" s="4">
        <f t="shared" si="1294"/>
        <v>0</v>
      </c>
      <c r="R314" s="4">
        <f t="shared" si="1560"/>
        <v>0</v>
      </c>
      <c r="S314" s="4">
        <f t="shared" si="1561"/>
        <v>0</v>
      </c>
      <c r="T314" s="4">
        <f t="shared" si="1562"/>
        <v>0</v>
      </c>
      <c r="U314" s="4">
        <f t="shared" si="1563"/>
        <v>0</v>
      </c>
      <c r="V314" s="7">
        <f t="shared" si="1564"/>
        <v>0</v>
      </c>
      <c r="W314" s="156">
        <v>8.1999999999999993</v>
      </c>
      <c r="X314" s="4">
        <v>4.91</v>
      </c>
      <c r="Y314" s="4">
        <f t="shared" si="1565"/>
        <v>40.262</v>
      </c>
      <c r="Z314" s="156">
        <v>15</v>
      </c>
      <c r="AA314" s="4">
        <v>4.91</v>
      </c>
      <c r="AB314" s="157">
        <f t="shared" si="1566"/>
        <v>73.650000000000006</v>
      </c>
      <c r="AC314" s="14">
        <v>7.3</v>
      </c>
      <c r="AD314" s="4">
        <v>44.08</v>
      </c>
      <c r="AE314" s="4" t="e">
        <f>#REF!*AC314</f>
        <v>#REF!</v>
      </c>
      <c r="AF314" s="6">
        <f t="shared" si="1567"/>
        <v>50.691999999999993</v>
      </c>
      <c r="AG314" s="7">
        <f t="shared" si="1568"/>
        <v>321.78399999999999</v>
      </c>
      <c r="AH314" s="5"/>
      <c r="AI314" s="4">
        <v>0</v>
      </c>
      <c r="AJ314" s="4"/>
      <c r="AK314" s="4">
        <f t="shared" si="1569"/>
        <v>0</v>
      </c>
      <c r="AL314" s="4">
        <v>0</v>
      </c>
      <c r="AM314" s="4"/>
      <c r="AN314" s="6">
        <f t="shared" si="1570"/>
        <v>0</v>
      </c>
      <c r="AO314" s="14">
        <v>0</v>
      </c>
      <c r="AP314" s="4">
        <v>0</v>
      </c>
      <c r="AQ314" s="4">
        <f>AP314*1.193</f>
        <v>0</v>
      </c>
      <c r="AR314" s="6">
        <f t="shared" si="1572"/>
        <v>0</v>
      </c>
      <c r="AS314" s="7">
        <f t="shared" si="1573"/>
        <v>0</v>
      </c>
      <c r="AT314" s="156">
        <v>15</v>
      </c>
      <c r="AU314" s="4">
        <v>1.62</v>
      </c>
      <c r="AV314" s="4">
        <v>4.71</v>
      </c>
      <c r="AW314" s="4">
        <f t="shared" si="1574"/>
        <v>24.3</v>
      </c>
      <c r="AX314" s="6">
        <f t="shared" si="1575"/>
        <v>70.650000000000006</v>
      </c>
      <c r="AY314" s="165">
        <v>60.1</v>
      </c>
      <c r="AZ314" s="4">
        <v>1.1200000000000001</v>
      </c>
      <c r="BA314" s="4">
        <v>68.900000000000006</v>
      </c>
      <c r="BB314" s="4">
        <v>84.8</v>
      </c>
      <c r="BC314" s="4">
        <v>109.5</v>
      </c>
      <c r="BD314" s="4">
        <v>176.7</v>
      </c>
      <c r="BE314" s="4">
        <f t="shared" si="1576"/>
        <v>2.4034999999999997</v>
      </c>
      <c r="BF314" s="4">
        <f t="shared" si="1577"/>
        <v>67.312000000000012</v>
      </c>
      <c r="BG314" s="6">
        <f t="shared" si="1578"/>
        <v>2.64385</v>
      </c>
      <c r="BH314" s="7">
        <f t="shared" si="1579"/>
        <v>144.45034999999999</v>
      </c>
      <c r="BI314" s="27"/>
      <c r="BJ314" s="28"/>
      <c r="BK314" s="29"/>
      <c r="BL314" s="30"/>
      <c r="BM314" s="31"/>
      <c r="BN314" s="28"/>
      <c r="BO314" s="29"/>
      <c r="BP314" s="30"/>
      <c r="BQ314" s="31"/>
      <c r="BR314" s="28"/>
      <c r="BS314" s="29"/>
      <c r="BT314" s="30"/>
      <c r="BU314" s="31"/>
      <c r="BV314" s="28"/>
      <c r="BW314" s="29"/>
      <c r="BX314" s="30"/>
      <c r="BY314" s="31"/>
      <c r="BZ314" s="28"/>
      <c r="CA314" s="29"/>
      <c r="CB314" s="30"/>
      <c r="CD314" s="33">
        <f t="shared" si="1580"/>
        <v>0</v>
      </c>
      <c r="CE314" s="17">
        <f t="shared" si="1581"/>
        <v>0</v>
      </c>
      <c r="CF314" s="17">
        <f t="shared" si="1582"/>
        <v>0</v>
      </c>
      <c r="CG314" s="17">
        <f t="shared" si="1583"/>
        <v>0</v>
      </c>
      <c r="CH314" s="17">
        <f t="shared" si="1584"/>
        <v>0</v>
      </c>
      <c r="CJ314" s="17">
        <f t="shared" si="1585"/>
        <v>0</v>
      </c>
      <c r="CK314" s="17">
        <f t="shared" si="1586"/>
        <v>0</v>
      </c>
      <c r="CL314" s="17">
        <f t="shared" si="1587"/>
        <v>0</v>
      </c>
      <c r="CM314" s="17">
        <f t="shared" si="1588"/>
        <v>0</v>
      </c>
      <c r="CN314" s="17">
        <f t="shared" si="1589"/>
        <v>0</v>
      </c>
      <c r="CO314" s="17" t="e">
        <f>#REF!+AG314+AX314+AN314+BH314+#REF!+DP314</f>
        <v>#REF!</v>
      </c>
      <c r="CP314" s="17" t="e">
        <f>CO314*1.258</f>
        <v>#REF!</v>
      </c>
      <c r="CQ314" s="17">
        <f t="shared" si="1295"/>
        <v>610.5343499999999</v>
      </c>
      <c r="CR314" s="17">
        <f t="shared" si="1296"/>
        <v>631.68514999999991</v>
      </c>
      <c r="CS314" s="17">
        <f t="shared" si="1297"/>
        <v>669.90079999999989</v>
      </c>
      <c r="CT314" s="17">
        <f t="shared" si="1298"/>
        <v>729.26724999999988</v>
      </c>
      <c r="CU314" s="17">
        <f t="shared" si="1299"/>
        <v>890.78244999999981</v>
      </c>
      <c r="CV314" s="17">
        <f t="shared" si="1590"/>
        <v>1063.5942452999998</v>
      </c>
      <c r="CW314" s="17">
        <f t="shared" si="1300"/>
        <v>40.262</v>
      </c>
      <c r="CX314" s="17">
        <f t="shared" si="1591"/>
        <v>0</v>
      </c>
      <c r="CY314" s="33"/>
      <c r="CZ314" s="33"/>
      <c r="DA314" s="17"/>
      <c r="DB314" s="17"/>
      <c r="DC314" s="17"/>
      <c r="DD314" s="15">
        <f t="shared" si="1592"/>
        <v>103.2124009722222</v>
      </c>
      <c r="DE314" s="15">
        <f t="shared" si="1593"/>
        <v>100.21707986842105</v>
      </c>
      <c r="DF314" s="15">
        <f t="shared" si="1594"/>
        <v>97.521290874999977</v>
      </c>
      <c r="DG314" s="15">
        <f t="shared" si="1595"/>
        <v>95.082243690476176</v>
      </c>
      <c r="DH314" s="15">
        <f t="shared" si="1596"/>
        <v>77.343718712121202</v>
      </c>
      <c r="DI314" s="15"/>
      <c r="DJ314" s="15"/>
      <c r="DK314" s="15"/>
      <c r="DL314" s="15"/>
      <c r="DM314" s="15"/>
      <c r="DO314" s="17"/>
      <c r="DP314" s="17">
        <v>2</v>
      </c>
      <c r="DQ314" s="32">
        <v>119.4</v>
      </c>
      <c r="DR314" s="32">
        <f t="shared" si="1597"/>
        <v>206.4248019444444</v>
      </c>
      <c r="DS314" s="32">
        <f t="shared" si="1598"/>
        <v>200.4341597368421</v>
      </c>
      <c r="DT314" s="32">
        <f t="shared" si="1599"/>
        <v>195.04258174999995</v>
      </c>
      <c r="DU314" s="32">
        <f t="shared" si="1600"/>
        <v>190.16448738095235</v>
      </c>
      <c r="DV314" s="32">
        <f t="shared" si="1601"/>
        <v>154.6874374242424</v>
      </c>
      <c r="DW314" s="32">
        <v>142</v>
      </c>
      <c r="DX314" s="32">
        <f t="shared" si="1602"/>
        <v>14656.160938055553</v>
      </c>
      <c r="DY314" s="32">
        <f t="shared" si="1603"/>
        <v>14230.825341315789</v>
      </c>
      <c r="DZ314" s="32">
        <f t="shared" si="1604"/>
        <v>13848.023304249997</v>
      </c>
      <c r="EA314" s="32">
        <f t="shared" si="1605"/>
        <v>13501.678604047616</v>
      </c>
      <c r="EB314" s="32">
        <f t="shared" si="1606"/>
        <v>10982.80805712121</v>
      </c>
      <c r="ED314" s="15">
        <f t="shared" si="1607"/>
        <v>1857.8232174999996</v>
      </c>
      <c r="EE314" s="15">
        <f t="shared" si="1608"/>
        <v>1904.1245174999999</v>
      </c>
      <c r="EF314" s="15">
        <f t="shared" si="1609"/>
        <v>1950.4258174999995</v>
      </c>
      <c r="EG314" s="15">
        <f t="shared" si="1610"/>
        <v>1996.7271174999996</v>
      </c>
      <c r="EH314" s="15">
        <f t="shared" si="1611"/>
        <v>2552.3427174999997</v>
      </c>
      <c r="EI314" s="34"/>
      <c r="EJ314" s="35">
        <f t="shared" si="1612"/>
        <v>10987.666829166667</v>
      </c>
      <c r="EK314" s="35">
        <f t="shared" si="1613"/>
        <v>8728.8970452380945</v>
      </c>
      <c r="EL314" s="35"/>
      <c r="EM314" s="35"/>
      <c r="EN314" s="15">
        <f t="shared" si="1301"/>
        <v>74.180575000000005</v>
      </c>
      <c r="EO314" s="15">
        <f t="shared" si="1366"/>
        <v>87.145286842105264</v>
      </c>
      <c r="EP314" s="15">
        <f t="shared" si="1367"/>
        <v>84.801122499999991</v>
      </c>
      <c r="EQ314" s="15">
        <f t="shared" si="1368"/>
        <v>77.377935416666659</v>
      </c>
      <c r="ER314" s="15">
        <f t="shared" si="1302"/>
        <v>61.471105952380952</v>
      </c>
      <c r="ES314" s="15"/>
      <c r="ET314" s="15">
        <f t="shared" si="1369"/>
        <v>1335.25035</v>
      </c>
      <c r="EU314" s="15">
        <f t="shared" si="1370"/>
        <v>1655.76045</v>
      </c>
      <c r="EV314" s="15">
        <f t="shared" si="1371"/>
        <v>1696.0224499999999</v>
      </c>
      <c r="EW314" s="15">
        <f t="shared" si="1614"/>
        <v>1857.0704499999997</v>
      </c>
      <c r="EX314" s="15">
        <f t="shared" si="1615"/>
        <v>2581.7864500000001</v>
      </c>
      <c r="EY314" s="17">
        <f t="shared" si="1303"/>
        <v>1335.25035</v>
      </c>
      <c r="EZ314" s="17">
        <f t="shared" si="1304"/>
        <v>1396.6631499999999</v>
      </c>
      <c r="FA314" s="17">
        <f t="shared" si="1305"/>
        <v>1475.1407999999999</v>
      </c>
      <c r="FB314" s="17">
        <f t="shared" si="1306"/>
        <v>1695.5552499999999</v>
      </c>
      <c r="FC314" s="17">
        <f t="shared" si="1307"/>
        <v>2581.7864499999996</v>
      </c>
      <c r="FE314" s="17"/>
      <c r="FF314" s="17"/>
      <c r="FG314" s="17"/>
      <c r="FH314" s="17"/>
      <c r="FI314" s="17"/>
    </row>
    <row r="315" spans="1:165" ht="13.5" thickBot="1">
      <c r="A315" s="22">
        <v>10</v>
      </c>
      <c r="B315" s="18" t="s">
        <v>306</v>
      </c>
      <c r="C315" s="23">
        <v>18</v>
      </c>
      <c r="D315" s="24">
        <v>19</v>
      </c>
      <c r="E315" s="24">
        <v>20</v>
      </c>
      <c r="F315" s="24">
        <v>21</v>
      </c>
      <c r="G315" s="25">
        <v>33</v>
      </c>
      <c r="H315" s="26"/>
      <c r="I315" s="26">
        <f t="shared" si="1292"/>
        <v>0</v>
      </c>
      <c r="J315" s="4">
        <f t="shared" si="1555"/>
        <v>0</v>
      </c>
      <c r="K315" s="4">
        <f t="shared" si="1556"/>
        <v>0</v>
      </c>
      <c r="L315" s="4">
        <f t="shared" si="1557"/>
        <v>0</v>
      </c>
      <c r="M315" s="4">
        <f t="shared" si="1558"/>
        <v>0</v>
      </c>
      <c r="N315" s="6">
        <f t="shared" si="1559"/>
        <v>0</v>
      </c>
      <c r="O315" s="14">
        <v>0</v>
      </c>
      <c r="P315" s="4">
        <f>O315*1</f>
        <v>0</v>
      </c>
      <c r="Q315" s="4">
        <f t="shared" si="1294"/>
        <v>0</v>
      </c>
      <c r="R315" s="4">
        <f t="shared" si="1560"/>
        <v>0</v>
      </c>
      <c r="S315" s="4">
        <f t="shared" si="1561"/>
        <v>0</v>
      </c>
      <c r="T315" s="4">
        <f t="shared" si="1562"/>
        <v>0</v>
      </c>
      <c r="U315" s="4">
        <f t="shared" si="1563"/>
        <v>0</v>
      </c>
      <c r="V315" s="7">
        <f t="shared" si="1564"/>
        <v>0</v>
      </c>
      <c r="W315" s="156">
        <v>8.1999999999999993</v>
      </c>
      <c r="X315" s="4">
        <v>4.91</v>
      </c>
      <c r="Y315" s="4">
        <f t="shared" si="1565"/>
        <v>40.262</v>
      </c>
      <c r="Z315" s="156">
        <v>15</v>
      </c>
      <c r="AA315" s="4">
        <v>4.91</v>
      </c>
      <c r="AB315" s="157">
        <f t="shared" si="1566"/>
        <v>73.650000000000006</v>
      </c>
      <c r="AC315" s="14">
        <v>7.3</v>
      </c>
      <c r="AD315" s="4">
        <v>44.08</v>
      </c>
      <c r="AE315" s="4" t="e">
        <f>#REF!*AC315</f>
        <v>#REF!</v>
      </c>
      <c r="AF315" s="6">
        <f t="shared" si="1567"/>
        <v>50.691999999999993</v>
      </c>
      <c r="AG315" s="7">
        <f t="shared" si="1568"/>
        <v>321.78399999999999</v>
      </c>
      <c r="AH315" s="5"/>
      <c r="AI315" s="4">
        <v>0</v>
      </c>
      <c r="AJ315" s="4"/>
      <c r="AK315" s="4">
        <f t="shared" si="1569"/>
        <v>0</v>
      </c>
      <c r="AL315" s="4">
        <v>0</v>
      </c>
      <c r="AM315" s="4"/>
      <c r="AN315" s="6">
        <f t="shared" si="1570"/>
        <v>0</v>
      </c>
      <c r="AO315" s="14">
        <v>0</v>
      </c>
      <c r="AP315" s="4">
        <v>0</v>
      </c>
      <c r="AQ315" s="4">
        <f>AP315*1.193</f>
        <v>0</v>
      </c>
      <c r="AR315" s="6">
        <f t="shared" si="1572"/>
        <v>0</v>
      </c>
      <c r="AS315" s="7">
        <f t="shared" si="1573"/>
        <v>0</v>
      </c>
      <c r="AT315" s="156">
        <v>15</v>
      </c>
      <c r="AU315" s="4">
        <v>1.62</v>
      </c>
      <c r="AV315" s="4">
        <v>4.71</v>
      </c>
      <c r="AW315" s="4">
        <f t="shared" si="1574"/>
        <v>24.3</v>
      </c>
      <c r="AX315" s="6">
        <f t="shared" si="1575"/>
        <v>70.650000000000006</v>
      </c>
      <c r="AY315" s="165">
        <v>60.1</v>
      </c>
      <c r="AZ315" s="4">
        <v>1.1200000000000001</v>
      </c>
      <c r="BA315" s="4">
        <v>68.900000000000006</v>
      </c>
      <c r="BB315" s="4">
        <v>84.8</v>
      </c>
      <c r="BC315" s="4">
        <v>109.5</v>
      </c>
      <c r="BD315" s="4">
        <v>176.7</v>
      </c>
      <c r="BE315" s="4">
        <f t="shared" si="1576"/>
        <v>2.4034999999999997</v>
      </c>
      <c r="BF315" s="4">
        <f t="shared" si="1577"/>
        <v>67.312000000000012</v>
      </c>
      <c r="BG315" s="6">
        <f t="shared" si="1578"/>
        <v>2.64385</v>
      </c>
      <c r="BH315" s="7">
        <f t="shared" si="1579"/>
        <v>144.45034999999999</v>
      </c>
      <c r="BI315" s="27"/>
      <c r="BJ315" s="28"/>
      <c r="BK315" s="29"/>
      <c r="BL315" s="30"/>
      <c r="BM315" s="31"/>
      <c r="BN315" s="28"/>
      <c r="BO315" s="29"/>
      <c r="BP315" s="30"/>
      <c r="BQ315" s="31"/>
      <c r="BR315" s="28"/>
      <c r="BS315" s="29"/>
      <c r="BT315" s="30"/>
      <c r="BU315" s="31"/>
      <c r="BV315" s="28"/>
      <c r="BW315" s="29"/>
      <c r="BX315" s="30"/>
      <c r="BY315" s="31"/>
      <c r="BZ315" s="28"/>
      <c r="CA315" s="29"/>
      <c r="CB315" s="30"/>
      <c r="CD315" s="33">
        <f t="shared" si="1580"/>
        <v>0</v>
      </c>
      <c r="CE315" s="17">
        <f t="shared" si="1581"/>
        <v>0</v>
      </c>
      <c r="CF315" s="17">
        <f t="shared" si="1582"/>
        <v>0</v>
      </c>
      <c r="CG315" s="17">
        <f t="shared" si="1583"/>
        <v>0</v>
      </c>
      <c r="CH315" s="17">
        <f t="shared" si="1584"/>
        <v>0</v>
      </c>
      <c r="CJ315" s="17">
        <f t="shared" si="1585"/>
        <v>0</v>
      </c>
      <c r="CK315" s="17">
        <f t="shared" si="1586"/>
        <v>0</v>
      </c>
      <c r="CL315" s="17">
        <f t="shared" si="1587"/>
        <v>0</v>
      </c>
      <c r="CM315" s="17">
        <f t="shared" si="1588"/>
        <v>0</v>
      </c>
      <c r="CN315" s="17">
        <f t="shared" si="1589"/>
        <v>0</v>
      </c>
      <c r="CO315" s="17" t="e">
        <f>#REF!+AG315+AX315+AN315+BH315+#REF!+DP315</f>
        <v>#REF!</v>
      </c>
      <c r="CP315" s="17" t="e">
        <f>CO315*1.261</f>
        <v>#REF!</v>
      </c>
      <c r="CQ315" s="17">
        <f t="shared" si="1295"/>
        <v>610.5343499999999</v>
      </c>
      <c r="CR315" s="17">
        <f t="shared" si="1296"/>
        <v>631.68514999999991</v>
      </c>
      <c r="CS315" s="17">
        <f t="shared" si="1297"/>
        <v>669.90079999999989</v>
      </c>
      <c r="CT315" s="17">
        <f t="shared" si="1298"/>
        <v>729.26724999999988</v>
      </c>
      <c r="CU315" s="17">
        <f t="shared" si="1299"/>
        <v>890.78244999999981</v>
      </c>
      <c r="CV315" s="17">
        <f t="shared" si="1590"/>
        <v>1054.6864207999997</v>
      </c>
      <c r="CW315" s="17">
        <f t="shared" si="1300"/>
        <v>40.262</v>
      </c>
      <c r="CX315" s="17">
        <f t="shared" si="1591"/>
        <v>0</v>
      </c>
      <c r="CY315" s="33"/>
      <c r="CZ315" s="33"/>
      <c r="DA315" s="17"/>
      <c r="DB315" s="17"/>
      <c r="DC315" s="17"/>
      <c r="DD315" s="15">
        <f t="shared" si="1592"/>
        <v>103.2124009722222</v>
      </c>
      <c r="DE315" s="15">
        <f t="shared" si="1593"/>
        <v>100.21707986842105</v>
      </c>
      <c r="DF315" s="15">
        <f t="shared" si="1594"/>
        <v>97.521290874999977</v>
      </c>
      <c r="DG315" s="15">
        <f t="shared" si="1595"/>
        <v>95.082243690476176</v>
      </c>
      <c r="DH315" s="15">
        <f t="shared" si="1596"/>
        <v>77.343718712121202</v>
      </c>
      <c r="DI315" s="15"/>
      <c r="DJ315" s="15"/>
      <c r="DK315" s="15"/>
      <c r="DL315" s="15"/>
      <c r="DM315" s="15"/>
      <c r="DO315" s="17"/>
      <c r="DP315" s="17">
        <v>1.2</v>
      </c>
      <c r="DQ315" s="32">
        <v>118.4</v>
      </c>
      <c r="DR315" s="32">
        <f t="shared" si="1597"/>
        <v>123.85488116666663</v>
      </c>
      <c r="DS315" s="32">
        <f t="shared" si="1598"/>
        <v>120.26049584210526</v>
      </c>
      <c r="DT315" s="32">
        <f t="shared" si="1599"/>
        <v>117.02554904999997</v>
      </c>
      <c r="DU315" s="32">
        <f t="shared" si="1600"/>
        <v>114.09869242857141</v>
      </c>
      <c r="DV315" s="32">
        <f t="shared" si="1601"/>
        <v>92.81246245454544</v>
      </c>
      <c r="DW315" s="32">
        <v>72</v>
      </c>
      <c r="DX315" s="32">
        <f t="shared" si="1602"/>
        <v>7431.2928699999984</v>
      </c>
      <c r="DY315" s="32">
        <f t="shared" si="1603"/>
        <v>7215.6297505263155</v>
      </c>
      <c r="DZ315" s="32">
        <f t="shared" si="1604"/>
        <v>7021.5329429999983</v>
      </c>
      <c r="EA315" s="32">
        <f t="shared" si="1605"/>
        <v>6845.9215457142845</v>
      </c>
      <c r="EB315" s="32">
        <f t="shared" si="1606"/>
        <v>5568.7477472727269</v>
      </c>
      <c r="ED315" s="15">
        <f t="shared" si="1607"/>
        <v>1857.8232174999996</v>
      </c>
      <c r="EE315" s="15">
        <f t="shared" si="1608"/>
        <v>1904.1245174999999</v>
      </c>
      <c r="EF315" s="15">
        <f t="shared" si="1609"/>
        <v>1950.4258174999995</v>
      </c>
      <c r="EG315" s="15">
        <f t="shared" si="1610"/>
        <v>1996.7271174999996</v>
      </c>
      <c r="EH315" s="15">
        <f t="shared" si="1611"/>
        <v>2552.3427174999997</v>
      </c>
      <c r="EI315" s="34"/>
      <c r="EJ315" s="35">
        <f t="shared" si="1612"/>
        <v>5571.2113499999996</v>
      </c>
      <c r="EK315" s="35">
        <f t="shared" si="1613"/>
        <v>4425.9196285714288</v>
      </c>
      <c r="EL315" s="35"/>
      <c r="EM315" s="35"/>
      <c r="EN315" s="15">
        <f t="shared" si="1301"/>
        <v>74.180575000000005</v>
      </c>
      <c r="EO315" s="15">
        <f t="shared" si="1366"/>
        <v>87.145286842105264</v>
      </c>
      <c r="EP315" s="15">
        <f t="shared" si="1367"/>
        <v>84.801122499999991</v>
      </c>
      <c r="EQ315" s="15">
        <f t="shared" si="1368"/>
        <v>77.377935416666659</v>
      </c>
      <c r="ER315" s="15">
        <f t="shared" si="1302"/>
        <v>61.471105952380952</v>
      </c>
      <c r="ES315" s="15"/>
      <c r="ET315" s="15">
        <f t="shared" si="1369"/>
        <v>1335.25035</v>
      </c>
      <c r="EU315" s="15">
        <f t="shared" si="1370"/>
        <v>1655.76045</v>
      </c>
      <c r="EV315" s="15">
        <f t="shared" si="1371"/>
        <v>1696.0224499999999</v>
      </c>
      <c r="EW315" s="15">
        <f t="shared" si="1614"/>
        <v>1857.0704499999997</v>
      </c>
      <c r="EX315" s="15">
        <f t="shared" si="1615"/>
        <v>2581.7864500000001</v>
      </c>
      <c r="EY315" s="17">
        <f t="shared" si="1303"/>
        <v>1335.25035</v>
      </c>
      <c r="EZ315" s="17">
        <f t="shared" si="1304"/>
        <v>1396.6631499999999</v>
      </c>
      <c r="FA315" s="17">
        <f t="shared" si="1305"/>
        <v>1475.1407999999999</v>
      </c>
      <c r="FB315" s="17">
        <f t="shared" si="1306"/>
        <v>1695.5552499999999</v>
      </c>
      <c r="FC315" s="17">
        <f t="shared" si="1307"/>
        <v>2581.7864499999996</v>
      </c>
      <c r="FE315" s="17"/>
      <c r="FF315" s="17"/>
      <c r="FG315" s="17"/>
      <c r="FH315" s="17"/>
      <c r="FI315" s="17"/>
    </row>
    <row r="316" spans="1:165" ht="13.5" thickBot="1">
      <c r="A316" s="209">
        <v>11</v>
      </c>
      <c r="B316" s="21" t="s">
        <v>307</v>
      </c>
      <c r="C316" s="161">
        <v>18</v>
      </c>
      <c r="D316" s="162">
        <v>19</v>
      </c>
      <c r="E316" s="162">
        <v>20</v>
      </c>
      <c r="F316" s="162">
        <v>21</v>
      </c>
      <c r="G316" s="163">
        <v>33</v>
      </c>
      <c r="H316" s="228"/>
      <c r="I316" s="26">
        <f t="shared" si="1292"/>
        <v>0</v>
      </c>
      <c r="J316" s="8">
        <f t="shared" si="1555"/>
        <v>0</v>
      </c>
      <c r="K316" s="8">
        <f t="shared" si="1556"/>
        <v>0</v>
      </c>
      <c r="L316" s="8">
        <f t="shared" si="1557"/>
        <v>0</v>
      </c>
      <c r="M316" s="8">
        <f t="shared" si="1558"/>
        <v>0</v>
      </c>
      <c r="N316" s="164">
        <f t="shared" si="1559"/>
        <v>0</v>
      </c>
      <c r="O316" s="218">
        <v>0</v>
      </c>
      <c r="P316" s="4">
        <f>O316*1</f>
        <v>0</v>
      </c>
      <c r="Q316" s="4">
        <f t="shared" si="1294"/>
        <v>0</v>
      </c>
      <c r="R316" s="8">
        <f t="shared" si="1560"/>
        <v>0</v>
      </c>
      <c r="S316" s="8">
        <f t="shared" si="1561"/>
        <v>0</v>
      </c>
      <c r="T316" s="8">
        <f t="shared" si="1562"/>
        <v>0</v>
      </c>
      <c r="U316" s="8">
        <f t="shared" si="1563"/>
        <v>0</v>
      </c>
      <c r="V316" s="166">
        <f t="shared" si="1564"/>
        <v>0</v>
      </c>
      <c r="W316" s="156">
        <v>8.1999999999999993</v>
      </c>
      <c r="X316" s="4">
        <v>4.91</v>
      </c>
      <c r="Y316" s="4">
        <f t="shared" si="1565"/>
        <v>40.262</v>
      </c>
      <c r="Z316" s="156">
        <v>15</v>
      </c>
      <c r="AA316" s="4">
        <v>4.91</v>
      </c>
      <c r="AB316" s="157">
        <f t="shared" si="1566"/>
        <v>73.650000000000006</v>
      </c>
      <c r="AC316" s="218">
        <v>7.3</v>
      </c>
      <c r="AD316" s="4">
        <v>44.08</v>
      </c>
      <c r="AE316" s="8" t="e">
        <f>#REF!*AC316</f>
        <v>#REF!</v>
      </c>
      <c r="AF316" s="6">
        <f t="shared" si="1567"/>
        <v>50.691999999999993</v>
      </c>
      <c r="AG316" s="7">
        <f t="shared" si="1568"/>
        <v>321.78399999999999</v>
      </c>
      <c r="AH316" s="219"/>
      <c r="AI316" s="8">
        <v>0</v>
      </c>
      <c r="AJ316" s="8"/>
      <c r="AK316" s="8">
        <f t="shared" si="1569"/>
        <v>0</v>
      </c>
      <c r="AL316" s="8">
        <v>0</v>
      </c>
      <c r="AM316" s="8"/>
      <c r="AN316" s="6">
        <f t="shared" si="1570"/>
        <v>0</v>
      </c>
      <c r="AO316" s="218">
        <v>0</v>
      </c>
      <c r="AP316" s="8">
        <v>0</v>
      </c>
      <c r="AQ316" s="4">
        <f>AP316*1.193</f>
        <v>0</v>
      </c>
      <c r="AR316" s="6">
        <f t="shared" si="1572"/>
        <v>0</v>
      </c>
      <c r="AS316" s="7">
        <f t="shared" si="1573"/>
        <v>0</v>
      </c>
      <c r="AT316" s="156">
        <v>15</v>
      </c>
      <c r="AU316" s="8">
        <v>1.62</v>
      </c>
      <c r="AV316" s="4">
        <v>4.71</v>
      </c>
      <c r="AW316" s="8">
        <f t="shared" si="1574"/>
        <v>24.3</v>
      </c>
      <c r="AX316" s="6">
        <f t="shared" si="1575"/>
        <v>70.650000000000006</v>
      </c>
      <c r="AY316" s="165">
        <v>65</v>
      </c>
      <c r="AZ316" s="8">
        <v>1.1200000000000001</v>
      </c>
      <c r="BA316" s="4">
        <v>74.599999999999994</v>
      </c>
      <c r="BB316" s="4">
        <v>91.8</v>
      </c>
      <c r="BC316" s="4">
        <v>118.5</v>
      </c>
      <c r="BD316" s="4">
        <v>191.2</v>
      </c>
      <c r="BE316" s="4">
        <f t="shared" si="1576"/>
        <v>2.4034999999999997</v>
      </c>
      <c r="BF316" s="8">
        <f t="shared" si="1577"/>
        <v>72.800000000000011</v>
      </c>
      <c r="BG316" s="6">
        <f t="shared" si="1578"/>
        <v>2.64385</v>
      </c>
      <c r="BH316" s="7">
        <f t="shared" si="1579"/>
        <v>156.22749999999999</v>
      </c>
      <c r="BI316" s="170"/>
      <c r="BJ316" s="171"/>
      <c r="BK316" s="172"/>
      <c r="BL316" s="173"/>
      <c r="BM316" s="174"/>
      <c r="BN316" s="171"/>
      <c r="BO316" s="172"/>
      <c r="BP316" s="173"/>
      <c r="BQ316" s="174"/>
      <c r="BR316" s="171"/>
      <c r="BS316" s="172"/>
      <c r="BT316" s="173"/>
      <c r="BU316" s="174"/>
      <c r="BV316" s="171"/>
      <c r="BW316" s="172"/>
      <c r="BX316" s="173"/>
      <c r="BY316" s="174"/>
      <c r="BZ316" s="171"/>
      <c r="CA316" s="172"/>
      <c r="CB316" s="173"/>
      <c r="CD316" s="33">
        <f t="shared" si="1580"/>
        <v>0</v>
      </c>
      <c r="CE316" s="17">
        <f t="shared" si="1581"/>
        <v>0</v>
      </c>
      <c r="CF316" s="17">
        <f t="shared" si="1582"/>
        <v>0</v>
      </c>
      <c r="CG316" s="17">
        <f t="shared" si="1583"/>
        <v>0</v>
      </c>
      <c r="CH316" s="17">
        <f t="shared" si="1584"/>
        <v>0</v>
      </c>
      <c r="CJ316" s="17">
        <f t="shared" si="1585"/>
        <v>0</v>
      </c>
      <c r="CK316" s="17">
        <f t="shared" si="1586"/>
        <v>0</v>
      </c>
      <c r="CL316" s="17">
        <f t="shared" si="1587"/>
        <v>0</v>
      </c>
      <c r="CM316" s="17">
        <f t="shared" si="1588"/>
        <v>0</v>
      </c>
      <c r="CN316" s="17">
        <f t="shared" si="1589"/>
        <v>0</v>
      </c>
      <c r="CO316" s="17" t="e">
        <f>#REF!+AG316+AX316+AN316+BH316+#REF!+DP316</f>
        <v>#REF!</v>
      </c>
      <c r="CP316" s="17" t="e">
        <f>CO316*1.258</f>
        <v>#REF!</v>
      </c>
      <c r="CQ316" s="17">
        <f t="shared" si="1295"/>
        <v>622.31149999999991</v>
      </c>
      <c r="CR316" s="17">
        <f t="shared" si="1296"/>
        <v>645.38509999999997</v>
      </c>
      <c r="CS316" s="17">
        <f t="shared" si="1297"/>
        <v>686.72529999999995</v>
      </c>
      <c r="CT316" s="17">
        <f t="shared" si="1298"/>
        <v>750.89874999999984</v>
      </c>
      <c r="CU316" s="17">
        <f t="shared" si="1299"/>
        <v>925.63319999999987</v>
      </c>
      <c r="CV316" s="17">
        <f t="shared" si="1590"/>
        <v>1097.8009751999998</v>
      </c>
      <c r="CW316" s="17">
        <f t="shared" si="1300"/>
        <v>40.262</v>
      </c>
      <c r="CX316" s="17">
        <f t="shared" si="1591"/>
        <v>0</v>
      </c>
      <c r="CY316" s="33"/>
      <c r="CZ316" s="33"/>
      <c r="DA316" s="17"/>
      <c r="DB316" s="17"/>
      <c r="DC316" s="17"/>
      <c r="DD316" s="15">
        <f t="shared" si="1592"/>
        <v>105.43897666666665</v>
      </c>
      <c r="DE316" s="15">
        <f t="shared" si="1593"/>
        <v>102.32646736842105</v>
      </c>
      <c r="DF316" s="15">
        <f t="shared" si="1594"/>
        <v>99.525208999999975</v>
      </c>
      <c r="DG316" s="15">
        <f t="shared" si="1595"/>
        <v>96.990737142857128</v>
      </c>
      <c r="DH316" s="15">
        <f t="shared" si="1596"/>
        <v>78.558214545454533</v>
      </c>
      <c r="DI316" s="15"/>
      <c r="DJ316" s="15"/>
      <c r="DK316" s="15"/>
      <c r="DL316" s="15"/>
      <c r="DM316" s="15"/>
      <c r="DO316" s="17"/>
      <c r="DP316" s="17">
        <v>2.8</v>
      </c>
      <c r="DQ316" s="32">
        <v>118.6</v>
      </c>
      <c r="DR316" s="32">
        <f t="shared" si="1597"/>
        <v>295.2291346666666</v>
      </c>
      <c r="DS316" s="32">
        <f t="shared" si="1598"/>
        <v>286.51410863157889</v>
      </c>
      <c r="DT316" s="32">
        <f t="shared" si="1599"/>
        <v>278.67058519999989</v>
      </c>
      <c r="DU316" s="32">
        <f t="shared" si="1600"/>
        <v>271.57406399999996</v>
      </c>
      <c r="DV316" s="32">
        <f t="shared" si="1601"/>
        <v>219.96300072727269</v>
      </c>
      <c r="DW316" s="32">
        <v>218</v>
      </c>
      <c r="DX316" s="32">
        <f t="shared" si="1602"/>
        <v>22985.69691333333</v>
      </c>
      <c r="DY316" s="32">
        <f t="shared" si="1603"/>
        <v>22307.169886315787</v>
      </c>
      <c r="DZ316" s="32">
        <f t="shared" si="1604"/>
        <v>21696.495561999996</v>
      </c>
      <c r="EA316" s="32">
        <f t="shared" si="1605"/>
        <v>21143.980697142855</v>
      </c>
      <c r="EB316" s="32">
        <f t="shared" si="1606"/>
        <v>17125.690770909088</v>
      </c>
      <c r="ED316" s="15">
        <f t="shared" si="1607"/>
        <v>1897.9015799999997</v>
      </c>
      <c r="EE316" s="15">
        <f t="shared" si="1608"/>
        <v>1944.2028799999998</v>
      </c>
      <c r="EF316" s="15">
        <f t="shared" si="1609"/>
        <v>1990.5041799999995</v>
      </c>
      <c r="EG316" s="15">
        <f t="shared" si="1610"/>
        <v>2036.8054799999998</v>
      </c>
      <c r="EH316" s="15">
        <f t="shared" si="1611"/>
        <v>2592.4210799999996</v>
      </c>
      <c r="EI316" s="34"/>
      <c r="EJ316" s="35">
        <f t="shared" si="1612"/>
        <v>17184.9509</v>
      </c>
      <c r="EK316" s="35">
        <f t="shared" si="1613"/>
        <v>13581.593085714285</v>
      </c>
      <c r="EL316" s="35"/>
      <c r="EM316" s="35"/>
      <c r="EN316" s="15">
        <f t="shared" si="1301"/>
        <v>74.83486111111111</v>
      </c>
      <c r="EO316" s="15">
        <f t="shared" si="1366"/>
        <v>88.979536842105261</v>
      </c>
      <c r="EP316" s="15">
        <f t="shared" si="1367"/>
        <v>86.543659999999988</v>
      </c>
      <c r="EQ316" s="15">
        <f t="shared" si="1368"/>
        <v>78.83005</v>
      </c>
      <c r="ER316" s="15">
        <f t="shared" si="1302"/>
        <v>62.300885714285712</v>
      </c>
      <c r="ES316" s="15"/>
      <c r="ET316" s="15">
        <f t="shared" si="1369"/>
        <v>1347.0274999999999</v>
      </c>
      <c r="EU316" s="15">
        <f t="shared" si="1370"/>
        <v>1690.6112000000001</v>
      </c>
      <c r="EV316" s="15">
        <f t="shared" si="1371"/>
        <v>1730.8731999999998</v>
      </c>
      <c r="EW316" s="15">
        <f t="shared" si="1614"/>
        <v>1891.9212</v>
      </c>
      <c r="EX316" s="15">
        <f t="shared" si="1615"/>
        <v>2616.6372000000001</v>
      </c>
      <c r="EY316" s="17">
        <f t="shared" si="1303"/>
        <v>1347.0274999999999</v>
      </c>
      <c r="EZ316" s="17">
        <f t="shared" si="1304"/>
        <v>1410.3631</v>
      </c>
      <c r="FA316" s="17">
        <f t="shared" si="1305"/>
        <v>1491.9652999999998</v>
      </c>
      <c r="FB316" s="17">
        <f t="shared" si="1306"/>
        <v>1717.1867499999998</v>
      </c>
      <c r="FC316" s="17">
        <f t="shared" si="1307"/>
        <v>2616.6371999999997</v>
      </c>
      <c r="FE316" s="17"/>
      <c r="FF316" s="17"/>
      <c r="FG316" s="17"/>
      <c r="FH316" s="17"/>
      <c r="FI316" s="17"/>
    </row>
    <row r="317" spans="1:165" ht="13.5" thickBot="1">
      <c r="A317" s="3">
        <v>26</v>
      </c>
      <c r="B317" s="229" t="s">
        <v>308</v>
      </c>
      <c r="C317" s="175"/>
      <c r="D317" s="176"/>
      <c r="E317" s="176"/>
      <c r="F317" s="176"/>
      <c r="G317" s="177"/>
      <c r="H317" s="195"/>
      <c r="I317" s="26">
        <f t="shared" si="1292"/>
        <v>0</v>
      </c>
      <c r="J317" s="9"/>
      <c r="K317" s="9"/>
      <c r="L317" s="9"/>
      <c r="M317" s="9"/>
      <c r="N317" s="148"/>
      <c r="O317" s="210"/>
      <c r="P317" s="4">
        <f>O317*1</f>
        <v>0</v>
      </c>
      <c r="Q317" s="4">
        <f t="shared" si="1294"/>
        <v>0</v>
      </c>
      <c r="R317" s="9"/>
      <c r="S317" s="9"/>
      <c r="T317" s="9"/>
      <c r="U317" s="9"/>
      <c r="V317" s="179"/>
      <c r="W317" s="156"/>
      <c r="X317" s="4"/>
      <c r="Y317" s="4"/>
      <c r="Z317" s="156"/>
      <c r="AA317" s="4"/>
      <c r="AB317" s="157"/>
      <c r="AC317" s="210"/>
      <c r="AD317" s="6"/>
      <c r="AE317" s="9"/>
      <c r="AF317" s="6"/>
      <c r="AG317" s="7"/>
      <c r="AH317" s="211"/>
      <c r="AI317" s="9"/>
      <c r="AJ317" s="9"/>
      <c r="AK317" s="9"/>
      <c r="AL317" s="9"/>
      <c r="AM317" s="9"/>
      <c r="AN317" s="6"/>
      <c r="AO317" s="210"/>
      <c r="AP317" s="9"/>
      <c r="AQ317" s="4"/>
      <c r="AR317" s="6"/>
      <c r="AS317" s="7"/>
      <c r="AT317" s="156"/>
      <c r="AU317" s="9"/>
      <c r="AV317" s="4"/>
      <c r="AW317" s="9"/>
      <c r="AX317" s="6"/>
      <c r="AY317" s="165"/>
      <c r="AZ317" s="9"/>
      <c r="BA317" s="4"/>
      <c r="BB317" s="4"/>
      <c r="BC317" s="4"/>
      <c r="BD317" s="4"/>
      <c r="BE317" s="4"/>
      <c r="BF317" s="9"/>
      <c r="BG317" s="6"/>
      <c r="BH317" s="7"/>
      <c r="BI317" s="181"/>
      <c r="BJ317" s="182"/>
      <c r="BK317" s="183"/>
      <c r="BL317" s="184"/>
      <c r="BM317" s="185"/>
      <c r="BN317" s="182"/>
      <c r="BO317" s="183"/>
      <c r="BP317" s="184"/>
      <c r="BQ317" s="185"/>
      <c r="BR317" s="182"/>
      <c r="BS317" s="183"/>
      <c r="BT317" s="184"/>
      <c r="BU317" s="185"/>
      <c r="BV317" s="182"/>
      <c r="BW317" s="183"/>
      <c r="BX317" s="184"/>
      <c r="BY317" s="185"/>
      <c r="BZ317" s="182"/>
      <c r="CA317" s="183"/>
      <c r="CB317" s="184"/>
      <c r="CD317" s="33"/>
      <c r="CE317" s="17"/>
      <c r="CF317" s="17"/>
      <c r="CG317" s="17"/>
      <c r="CH317" s="17"/>
      <c r="CJ317" s="17"/>
      <c r="CK317" s="17"/>
      <c r="CL317" s="17"/>
      <c r="CM317" s="17"/>
      <c r="CN317" s="17"/>
      <c r="CO317" s="17"/>
      <c r="CP317" s="17"/>
      <c r="CQ317" s="17">
        <f t="shared" si="1295"/>
        <v>0</v>
      </c>
      <c r="CR317" s="17">
        <f t="shared" si="1296"/>
        <v>0</v>
      </c>
      <c r="CS317" s="17">
        <f t="shared" si="1297"/>
        <v>0</v>
      </c>
      <c r="CT317" s="17">
        <f t="shared" si="1298"/>
        <v>0</v>
      </c>
      <c r="CU317" s="17">
        <f t="shared" si="1299"/>
        <v>0</v>
      </c>
      <c r="CV317" s="17"/>
      <c r="CW317" s="17">
        <f t="shared" si="1300"/>
        <v>0</v>
      </c>
      <c r="CX317" s="17"/>
      <c r="CY317" s="33"/>
      <c r="CZ317" s="33"/>
      <c r="DA317" s="17"/>
      <c r="DB317" s="17"/>
      <c r="DC317" s="17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O317" s="17"/>
      <c r="DP317" s="17"/>
      <c r="ED317" s="15"/>
      <c r="EE317" s="15"/>
      <c r="EF317" s="15"/>
      <c r="EG317" s="15"/>
      <c r="EH317" s="15"/>
      <c r="EI317" s="34"/>
      <c r="EJ317" s="35"/>
      <c r="EK317" s="35"/>
      <c r="EL317" s="35"/>
      <c r="EM317" s="35"/>
      <c r="EN317" s="15">
        <f t="shared" si="1301"/>
        <v>0</v>
      </c>
      <c r="EO317" s="15">
        <f t="shared" si="1366"/>
        <v>0</v>
      </c>
      <c r="EP317" s="15">
        <f t="shared" si="1367"/>
        <v>0</v>
      </c>
      <c r="EQ317" s="15">
        <f t="shared" si="1368"/>
        <v>0</v>
      </c>
      <c r="ER317" s="15">
        <f t="shared" si="1302"/>
        <v>0</v>
      </c>
      <c r="ES317" s="15"/>
      <c r="ET317" s="15">
        <f t="shared" si="1369"/>
        <v>0</v>
      </c>
      <c r="EU317" s="15">
        <f t="shared" si="1370"/>
        <v>0</v>
      </c>
      <c r="EV317" s="15">
        <f t="shared" si="1371"/>
        <v>0</v>
      </c>
      <c r="EW317" s="15"/>
      <c r="EX317" s="15"/>
      <c r="EY317" s="17">
        <f t="shared" si="1303"/>
        <v>0</v>
      </c>
      <c r="EZ317" s="17">
        <f t="shared" si="1304"/>
        <v>0</v>
      </c>
      <c r="FA317" s="17">
        <f t="shared" si="1305"/>
        <v>0</v>
      </c>
      <c r="FB317" s="17">
        <f t="shared" si="1306"/>
        <v>0</v>
      </c>
      <c r="FC317" s="17">
        <f t="shared" si="1307"/>
        <v>0</v>
      </c>
      <c r="FE317" s="17"/>
      <c r="FF317" s="17"/>
      <c r="FG317" s="17"/>
      <c r="FH317" s="17"/>
      <c r="FI317" s="17"/>
    </row>
    <row r="318" spans="1:165" ht="13.5" thickBot="1">
      <c r="A318" s="22">
        <v>1</v>
      </c>
      <c r="B318" s="18" t="s">
        <v>309</v>
      </c>
      <c r="C318" s="23">
        <v>18</v>
      </c>
      <c r="D318" s="24">
        <v>19</v>
      </c>
      <c r="E318" s="24">
        <v>20</v>
      </c>
      <c r="F318" s="24">
        <v>21</v>
      </c>
      <c r="G318" s="25">
        <v>33</v>
      </c>
      <c r="H318" s="26">
        <v>10.47</v>
      </c>
      <c r="I318" s="26">
        <f t="shared" si="1292"/>
        <v>11.517000000000001</v>
      </c>
      <c r="J318" s="4">
        <f t="shared" ref="J318:J338" si="1616">I318*C318</f>
        <v>207.30600000000001</v>
      </c>
      <c r="K318" s="4">
        <f t="shared" ref="K318:K338" si="1617">I318*D318</f>
        <v>218.82300000000004</v>
      </c>
      <c r="L318" s="4">
        <f t="shared" ref="L318:L338" si="1618">I318*E318</f>
        <v>230.34000000000003</v>
      </c>
      <c r="M318" s="4">
        <f t="shared" ref="M318:M338" si="1619">I318*F318</f>
        <v>241.85700000000003</v>
      </c>
      <c r="N318" s="6">
        <f t="shared" ref="N318:N338" si="1620">I318*G318</f>
        <v>380.06100000000004</v>
      </c>
      <c r="O318" s="14">
        <v>1.3599999999999999E-2</v>
      </c>
      <c r="P318" s="4">
        <v>1720.44</v>
      </c>
      <c r="Q318" s="4">
        <f t="shared" si="1294"/>
        <v>1961.3016</v>
      </c>
      <c r="R318" s="4">
        <f t="shared" ref="R318:R338" si="1621">P318*O318*C318</f>
        <v>421.16371200000003</v>
      </c>
      <c r="S318" s="4">
        <f t="shared" ref="S318:S338" si="1622">P318*O318*D318</f>
        <v>444.56169600000004</v>
      </c>
      <c r="T318" s="4">
        <f t="shared" ref="T318:T338" si="1623">P318*O318*E318</f>
        <v>467.95968000000005</v>
      </c>
      <c r="U318" s="4">
        <f t="shared" ref="U318:U338" si="1624">P318*O318*F318</f>
        <v>491.357664</v>
      </c>
      <c r="V318" s="7">
        <f t="shared" ref="V318:V338" si="1625">P318*O318*G318</f>
        <v>772.13347199999998</v>
      </c>
      <c r="W318" s="156">
        <v>8.1999999999999993</v>
      </c>
      <c r="X318" s="4">
        <v>4.91</v>
      </c>
      <c r="Y318" s="4">
        <f t="shared" ref="Y318:Y338" si="1626">W318*X318</f>
        <v>40.262</v>
      </c>
      <c r="Z318" s="156">
        <v>15</v>
      </c>
      <c r="AA318" s="4">
        <v>4.91</v>
      </c>
      <c r="AB318" s="157">
        <f t="shared" ref="AB318:AB338" si="1627">AA318*Z318</f>
        <v>73.650000000000006</v>
      </c>
      <c r="AC318" s="14">
        <v>7.3</v>
      </c>
      <c r="AD318" s="4">
        <v>52.11</v>
      </c>
      <c r="AE318" s="4" t="e">
        <f>#REF!*AC318</f>
        <v>#REF!</v>
      </c>
      <c r="AF318" s="6">
        <f t="shared" ref="AF318:AF338" si="1628">AD318*1.15</f>
        <v>59.926499999999997</v>
      </c>
      <c r="AG318" s="7">
        <f t="shared" ref="AG318:AG338" si="1629">AC318*AD318</f>
        <v>380.40299999999996</v>
      </c>
      <c r="AH318" s="5"/>
      <c r="AI318" s="4">
        <v>0</v>
      </c>
      <c r="AJ318" s="4"/>
      <c r="AK318" s="4">
        <f t="shared" ref="AK318:AK338" si="1630">AI318*AH318</f>
        <v>0</v>
      </c>
      <c r="AL318" s="4"/>
      <c r="AM318" s="4"/>
      <c r="AN318" s="6">
        <f t="shared" ref="AN318:AN338" si="1631">AH318*AJ318</f>
        <v>0</v>
      </c>
      <c r="AO318" s="13">
        <v>0.18590000000000001</v>
      </c>
      <c r="AP318" s="4">
        <v>0</v>
      </c>
      <c r="AQ318" s="4">
        <v>172.13</v>
      </c>
      <c r="AR318" s="6">
        <f t="shared" ref="AR318:AR338" si="1632">AQ318*1.1</f>
        <v>189.34300000000002</v>
      </c>
      <c r="AS318" s="7">
        <f t="shared" ref="AS318:AS338" si="1633">AO318*AQ318</f>
        <v>31.998967</v>
      </c>
      <c r="AT318" s="156">
        <v>15</v>
      </c>
      <c r="AU318" s="4">
        <v>1.62</v>
      </c>
      <c r="AV318" s="4">
        <v>4.71</v>
      </c>
      <c r="AW318" s="4">
        <f t="shared" ref="AW318:AW338" si="1634">AU318*AT318</f>
        <v>24.3</v>
      </c>
      <c r="AX318" s="6">
        <f t="shared" ref="AX318:AX338" si="1635">AV318*AT318</f>
        <v>70.650000000000006</v>
      </c>
      <c r="AY318" s="165">
        <v>65</v>
      </c>
      <c r="AZ318" s="4">
        <v>1.1200000000000001</v>
      </c>
      <c r="BA318" s="4">
        <v>74.599999999999994</v>
      </c>
      <c r="BB318" s="4">
        <v>84.8</v>
      </c>
      <c r="BC318" s="4">
        <v>96.8</v>
      </c>
      <c r="BD318" s="4">
        <v>156.1</v>
      </c>
      <c r="BE318" s="4">
        <f>2.09*115/100</f>
        <v>2.4034999999999997</v>
      </c>
      <c r="BF318" s="4">
        <f t="shared" ref="BF318:BF338" si="1636">AZ318*AY318</f>
        <v>72.800000000000011</v>
      </c>
      <c r="BG318" s="6">
        <f t="shared" ref="BG318:BG338" si="1637">BE318*1.1</f>
        <v>2.64385</v>
      </c>
      <c r="BH318" s="7">
        <f t="shared" ref="BH318:BH338" si="1638">BE318*AY318</f>
        <v>156.22749999999999</v>
      </c>
      <c r="BI318" s="27"/>
      <c r="BJ318" s="28"/>
      <c r="BK318" s="29"/>
      <c r="BL318" s="30"/>
      <c r="BM318" s="31"/>
      <c r="BN318" s="28"/>
      <c r="BO318" s="29"/>
      <c r="BP318" s="30"/>
      <c r="BQ318" s="31"/>
      <c r="BR318" s="28"/>
      <c r="BS318" s="29"/>
      <c r="BT318" s="30"/>
      <c r="BU318" s="31"/>
      <c r="BV318" s="28"/>
      <c r="BW318" s="29"/>
      <c r="BX318" s="30"/>
      <c r="BY318" s="31"/>
      <c r="BZ318" s="28"/>
      <c r="CA318" s="29"/>
      <c r="CB318" s="30"/>
      <c r="CD318" s="33">
        <f t="shared" ref="CD318:CD338" si="1639">(AS318*5)</f>
        <v>159.99483499999999</v>
      </c>
      <c r="CE318" s="17">
        <f t="shared" ref="CE318:CE338" si="1640">AS318*4</f>
        <v>127.995868</v>
      </c>
      <c r="CF318" s="17">
        <f t="shared" ref="CF318:CF338" si="1641">AS318*3</f>
        <v>95.996901000000008</v>
      </c>
      <c r="CG318" s="17">
        <f t="shared" ref="CG318:CG338" si="1642">AS318*2</f>
        <v>63.997934000000001</v>
      </c>
      <c r="CH318" s="17">
        <f t="shared" ref="CH318:CH338" si="1643">AS318</f>
        <v>31.998967</v>
      </c>
      <c r="CJ318" s="17">
        <f t="shared" ref="CJ318:CJ338" si="1644">CD318/5/18</f>
        <v>1.7777203888888888</v>
      </c>
      <c r="CK318" s="17">
        <f t="shared" ref="CK318:CK338" si="1645">CE318/4/19</f>
        <v>1.6841561578947368</v>
      </c>
      <c r="CL318" s="17">
        <f t="shared" ref="CL318:CL338" si="1646">CF318/3/20</f>
        <v>1.5999483500000002</v>
      </c>
      <c r="CM318" s="17">
        <f t="shared" ref="CM318:CM338" si="1647">CG318/2/21</f>
        <v>1.5237603333333334</v>
      </c>
      <c r="CN318" s="17">
        <f t="shared" ref="CN318:CN338" si="1648">CH318/1/33</f>
        <v>0.96966566666666665</v>
      </c>
      <c r="CO318" s="17" t="e">
        <f>#REF!+AG318+AX318+AN318+BH318+#REF!+DP318</f>
        <v>#REF!</v>
      </c>
      <c r="CP318" s="17" t="e">
        <f>CO318*1.288</f>
        <v>#REF!</v>
      </c>
      <c r="CQ318" s="17">
        <f t="shared" si="1295"/>
        <v>712.92946699999993</v>
      </c>
      <c r="CR318" s="17">
        <f t="shared" si="1296"/>
        <v>736.00306699999987</v>
      </c>
      <c r="CS318" s="17">
        <f t="shared" si="1297"/>
        <v>760.51876699999991</v>
      </c>
      <c r="CT318" s="17">
        <f t="shared" si="1298"/>
        <v>789.3607669999999</v>
      </c>
      <c r="CU318" s="17">
        <f t="shared" si="1299"/>
        <v>931.88831699999992</v>
      </c>
      <c r="CV318" s="17">
        <f t="shared" ref="CV318:CV338" si="1649">CU318*DQ318/100</f>
        <v>1084.7180009880001</v>
      </c>
      <c r="CW318" s="17">
        <f t="shared" si="1300"/>
        <v>40.262</v>
      </c>
      <c r="CX318" s="17">
        <f t="shared" ref="CX318:CX338" si="1650">O318*P318</f>
        <v>23.397984000000001</v>
      </c>
      <c r="CY318" s="33"/>
      <c r="CZ318" s="33"/>
      <c r="DA318" s="17"/>
      <c r="DB318" s="17"/>
      <c r="DC318" s="17"/>
      <c r="DD318" s="15">
        <f t="shared" ref="DD318:DD338" si="1651">(CU318/18+CW318)*1.15</f>
        <v>105.83860914166665</v>
      </c>
      <c r="DE318" s="15">
        <f t="shared" ref="DE318:DE338" si="1652">(CU318/19+CW318)*1.15</f>
        <v>102.70506655526314</v>
      </c>
      <c r="DF318" s="15">
        <f t="shared" ref="DF318:DF338" si="1653">(CU318/20+CW318) *1.15</f>
        <v>99.884878227499982</v>
      </c>
      <c r="DG318" s="15">
        <f t="shared" ref="DG318:DG338" si="1654">(CU318/21+CW318)*1.15</f>
        <v>97.333279264285707</v>
      </c>
      <c r="DH318" s="15">
        <f t="shared" ref="DH318:DH338" si="1655">(CU318/33+CW318) *1.15</f>
        <v>78.776195895454535</v>
      </c>
      <c r="DI318" s="15"/>
      <c r="DJ318" s="15"/>
      <c r="DK318" s="15"/>
      <c r="DL318" s="15"/>
      <c r="DM318" s="15"/>
      <c r="DO318" s="17"/>
      <c r="DP318" s="17">
        <v>5</v>
      </c>
      <c r="DQ318" s="32">
        <v>116.4</v>
      </c>
      <c r="DR318" s="32">
        <f t="shared" ref="DR318:DR338" si="1656">DD318*DP318</f>
        <v>529.19304570833322</v>
      </c>
      <c r="DS318" s="32">
        <f t="shared" ref="DS318:DS338" si="1657">DE318*DP318</f>
        <v>513.52533277631574</v>
      </c>
      <c r="DT318" s="32">
        <f t="shared" ref="DT318:DT338" si="1658">DF318*DP318</f>
        <v>499.42439113749992</v>
      </c>
      <c r="DU318" s="32">
        <f t="shared" ref="DU318:DU338" si="1659">DG318*DP318</f>
        <v>486.66639632142852</v>
      </c>
      <c r="DV318" s="32">
        <f t="shared" ref="DV318:DV338" si="1660">DH318*DP318</f>
        <v>393.88097947727266</v>
      </c>
      <c r="DW318" s="32">
        <v>51</v>
      </c>
      <c r="DX318" s="32">
        <f t="shared" ref="DX318:DX338" si="1661">DD318*DW318</f>
        <v>5397.7690662249988</v>
      </c>
      <c r="DY318" s="32">
        <f t="shared" ref="DY318:DY338" si="1662">DE318*DW318</f>
        <v>5237.9583943184207</v>
      </c>
      <c r="DZ318" s="32">
        <f t="shared" ref="DZ318:DZ338" si="1663">DF318*DW318</f>
        <v>5094.1287896024987</v>
      </c>
      <c r="EA318" s="32">
        <f t="shared" ref="EA318:EA338" si="1664">DG318*DW318</f>
        <v>4963.997242478571</v>
      </c>
      <c r="EB318" s="32">
        <f t="shared" ref="EB318:EB338" si="1665">DH318*DW318</f>
        <v>4017.5859906681812</v>
      </c>
      <c r="ED318" s="15">
        <f t="shared" ref="ED318:ED339" si="1666">DD318*18</f>
        <v>1905.0949645499998</v>
      </c>
      <c r="EE318" s="15">
        <f t="shared" ref="EE318:EE339" si="1667">DE318*19</f>
        <v>1951.3962645499998</v>
      </c>
      <c r="EF318" s="15">
        <f t="shared" ref="EF318:EF339" si="1668">DF318*20</f>
        <v>1997.6975645499997</v>
      </c>
      <c r="EG318" s="15">
        <f t="shared" ref="EG318:EG339" si="1669">DG318*21</f>
        <v>2043.9988645499998</v>
      </c>
      <c r="EH318" s="15">
        <f t="shared" ref="EH318:EH339" si="1670">DH318*33</f>
        <v>2599.6144645499999</v>
      </c>
      <c r="EI318" s="34"/>
      <c r="EJ318" s="35">
        <f t="shared" ref="EJ318:EJ338" si="1671">EQ318*DW318</f>
        <v>4033.6246736250005</v>
      </c>
      <c r="EK318" s="35">
        <f t="shared" ref="EK318:EK338" si="1672">ER318*DW318</f>
        <v>3184.9406706428572</v>
      </c>
      <c r="EL318" s="35"/>
      <c r="EM318" s="35"/>
      <c r="EN318" s="15">
        <f t="shared" si="1301"/>
        <v>79.869192611111117</v>
      </c>
      <c r="EO318" s="15">
        <f t="shared" si="1366"/>
        <v>89.308753526315783</v>
      </c>
      <c r="EP318" s="15">
        <f t="shared" si="1367"/>
        <v>86.856415849999991</v>
      </c>
      <c r="EQ318" s="15">
        <f t="shared" si="1368"/>
        <v>79.090679875000006</v>
      </c>
      <c r="ER318" s="15">
        <f t="shared" si="1302"/>
        <v>62.449817071428569</v>
      </c>
      <c r="ES318" s="15"/>
      <c r="ET318" s="15">
        <f t="shared" si="1369"/>
        <v>1437.6454670000001</v>
      </c>
      <c r="EU318" s="15">
        <f t="shared" si="1370"/>
        <v>1696.866317</v>
      </c>
      <c r="EV318" s="15">
        <f t="shared" si="1371"/>
        <v>1737.1283169999997</v>
      </c>
      <c r="EW318" s="15">
        <f t="shared" ref="EW318:EW339" si="1673">EQ318*24</f>
        <v>1898.1763170000002</v>
      </c>
      <c r="EX318" s="15">
        <f t="shared" ref="EX318:EX339" si="1674">ER318*42</f>
        <v>2622.8923169999998</v>
      </c>
      <c r="EY318" s="17">
        <f t="shared" si="1303"/>
        <v>1437.6454670000001</v>
      </c>
      <c r="EZ318" s="17">
        <f t="shared" si="1304"/>
        <v>1500.9810669999999</v>
      </c>
      <c r="FA318" s="17">
        <f t="shared" si="1305"/>
        <v>1565.7587669999998</v>
      </c>
      <c r="FB318" s="17">
        <f t="shared" si="1306"/>
        <v>1755.6487669999999</v>
      </c>
      <c r="FC318" s="17">
        <f t="shared" si="1307"/>
        <v>2622.8923169999998</v>
      </c>
      <c r="FE318" s="17"/>
      <c r="FF318" s="17"/>
      <c r="FG318" s="17"/>
      <c r="FH318" s="17"/>
      <c r="FI318" s="17"/>
    </row>
    <row r="319" spans="1:165" ht="13.5" thickBot="1">
      <c r="A319" s="22">
        <v>2</v>
      </c>
      <c r="B319" s="18" t="s">
        <v>310</v>
      </c>
      <c r="C319" s="23">
        <v>18</v>
      </c>
      <c r="D319" s="24">
        <v>19</v>
      </c>
      <c r="E319" s="24">
        <v>20</v>
      </c>
      <c r="F319" s="24">
        <v>21</v>
      </c>
      <c r="G319" s="25">
        <v>33</v>
      </c>
      <c r="H319" s="26">
        <v>10.38</v>
      </c>
      <c r="I319" s="26">
        <f t="shared" ref="I319:I338" si="1675">H319*1.1</f>
        <v>11.418000000000001</v>
      </c>
      <c r="J319" s="4">
        <f t="shared" si="1616"/>
        <v>205.52400000000003</v>
      </c>
      <c r="K319" s="4">
        <f t="shared" si="1617"/>
        <v>216.94200000000001</v>
      </c>
      <c r="L319" s="4">
        <f t="shared" si="1618"/>
        <v>228.36</v>
      </c>
      <c r="M319" s="4">
        <f t="shared" si="1619"/>
        <v>239.77800000000002</v>
      </c>
      <c r="N319" s="6">
        <f t="shared" si="1620"/>
        <v>376.79400000000004</v>
      </c>
      <c r="O319" s="14">
        <v>1.3599999999999999E-2</v>
      </c>
      <c r="P319" s="4">
        <v>1720.44</v>
      </c>
      <c r="Q319" s="4">
        <f t="shared" si="1294"/>
        <v>1961.3016</v>
      </c>
      <c r="R319" s="4">
        <f t="shared" si="1621"/>
        <v>421.16371200000003</v>
      </c>
      <c r="S319" s="4">
        <f t="shared" si="1622"/>
        <v>444.56169600000004</v>
      </c>
      <c r="T319" s="4">
        <f t="shared" si="1623"/>
        <v>467.95968000000005</v>
      </c>
      <c r="U319" s="4">
        <f t="shared" si="1624"/>
        <v>491.357664</v>
      </c>
      <c r="V319" s="7">
        <f t="shared" si="1625"/>
        <v>772.13347199999998</v>
      </c>
      <c r="W319" s="156">
        <v>8.1999999999999993</v>
      </c>
      <c r="X319" s="4">
        <v>4.91</v>
      </c>
      <c r="Y319" s="4">
        <f t="shared" si="1626"/>
        <v>40.262</v>
      </c>
      <c r="Z319" s="156">
        <v>15</v>
      </c>
      <c r="AA319" s="4">
        <v>4.91</v>
      </c>
      <c r="AB319" s="157">
        <f t="shared" si="1627"/>
        <v>73.650000000000006</v>
      </c>
      <c r="AC319" s="14">
        <v>7.3</v>
      </c>
      <c r="AD319" s="4">
        <v>44.08</v>
      </c>
      <c r="AE319" s="4" t="e">
        <f>#REF!*AC319</f>
        <v>#REF!</v>
      </c>
      <c r="AF319" s="6">
        <f t="shared" si="1628"/>
        <v>50.691999999999993</v>
      </c>
      <c r="AG319" s="7">
        <f t="shared" si="1629"/>
        <v>321.78399999999999</v>
      </c>
      <c r="AH319" s="5"/>
      <c r="AI319" s="4">
        <v>0</v>
      </c>
      <c r="AJ319" s="4"/>
      <c r="AK319" s="4">
        <f t="shared" si="1630"/>
        <v>0</v>
      </c>
      <c r="AL319" s="4"/>
      <c r="AM319" s="4"/>
      <c r="AN319" s="6">
        <f t="shared" si="1631"/>
        <v>0</v>
      </c>
      <c r="AO319" s="13">
        <v>1</v>
      </c>
      <c r="AP319" s="4">
        <v>189</v>
      </c>
      <c r="AQ319" s="4">
        <v>30</v>
      </c>
      <c r="AR319" s="6">
        <f t="shared" si="1632"/>
        <v>33</v>
      </c>
      <c r="AS319" s="7">
        <f t="shared" si="1633"/>
        <v>30</v>
      </c>
      <c r="AT319" s="156">
        <v>15</v>
      </c>
      <c r="AU319" s="4">
        <v>1.62</v>
      </c>
      <c r="AV319" s="4">
        <v>4.71</v>
      </c>
      <c r="AW319" s="4">
        <f t="shared" si="1634"/>
        <v>24.3</v>
      </c>
      <c r="AX319" s="6">
        <f t="shared" si="1635"/>
        <v>70.650000000000006</v>
      </c>
      <c r="AY319" s="165">
        <v>65</v>
      </c>
      <c r="AZ319" s="4">
        <v>1.1200000000000001</v>
      </c>
      <c r="BA319" s="4">
        <v>74.599999999999994</v>
      </c>
      <c r="BB319" s="4">
        <v>84.8</v>
      </c>
      <c r="BC319" s="4">
        <v>96.8</v>
      </c>
      <c r="BD319" s="4">
        <v>156.1</v>
      </c>
      <c r="BE319" s="4">
        <f>2.09*115/100</f>
        <v>2.4034999999999997</v>
      </c>
      <c r="BF319" s="4">
        <f t="shared" si="1636"/>
        <v>72.800000000000011</v>
      </c>
      <c r="BG319" s="6">
        <f t="shared" si="1637"/>
        <v>2.64385</v>
      </c>
      <c r="BH319" s="7">
        <f t="shared" si="1638"/>
        <v>156.22749999999999</v>
      </c>
      <c r="BI319" s="27"/>
      <c r="BJ319" s="28"/>
      <c r="BK319" s="29"/>
      <c r="BL319" s="30"/>
      <c r="BM319" s="31"/>
      <c r="BN319" s="28"/>
      <c r="BO319" s="29"/>
      <c r="BP319" s="30"/>
      <c r="BQ319" s="31"/>
      <c r="BR319" s="28"/>
      <c r="BS319" s="29"/>
      <c r="BT319" s="30"/>
      <c r="BU319" s="31"/>
      <c r="BV319" s="28"/>
      <c r="BW319" s="29"/>
      <c r="BX319" s="30"/>
      <c r="BY319" s="31"/>
      <c r="BZ319" s="28"/>
      <c r="CA319" s="29"/>
      <c r="CB319" s="30"/>
      <c r="CD319" s="33">
        <f t="shared" si="1639"/>
        <v>150</v>
      </c>
      <c r="CE319" s="17">
        <f t="shared" si="1640"/>
        <v>120</v>
      </c>
      <c r="CF319" s="17">
        <f t="shared" si="1641"/>
        <v>90</v>
      </c>
      <c r="CG319" s="17">
        <f t="shared" si="1642"/>
        <v>60</v>
      </c>
      <c r="CH319" s="17">
        <f t="shared" si="1643"/>
        <v>30</v>
      </c>
      <c r="CJ319" s="17">
        <f t="shared" si="1644"/>
        <v>1.6666666666666667</v>
      </c>
      <c r="CK319" s="17">
        <f t="shared" si="1645"/>
        <v>1.5789473684210527</v>
      </c>
      <c r="CL319" s="17">
        <f t="shared" si="1646"/>
        <v>1.5</v>
      </c>
      <c r="CM319" s="17">
        <f t="shared" si="1647"/>
        <v>1.4285714285714286</v>
      </c>
      <c r="CN319" s="17">
        <f t="shared" si="1648"/>
        <v>0.90909090909090906</v>
      </c>
      <c r="CO319" s="17" t="e">
        <f>#REF!+AG319+AX319+AN319+BH319+#REF!+DP319</f>
        <v>#REF!</v>
      </c>
      <c r="CP319" s="17" t="e">
        <f>CO319*1.261</f>
        <v>#REF!</v>
      </c>
      <c r="CQ319" s="17">
        <f t="shared" si="1295"/>
        <v>652.31149999999991</v>
      </c>
      <c r="CR319" s="17">
        <f t="shared" si="1296"/>
        <v>675.38509999999997</v>
      </c>
      <c r="CS319" s="17">
        <f t="shared" si="1297"/>
        <v>699.90079999999989</v>
      </c>
      <c r="CT319" s="17">
        <f t="shared" si="1298"/>
        <v>728.74279999999987</v>
      </c>
      <c r="CU319" s="17">
        <f t="shared" si="1299"/>
        <v>871.27034999999989</v>
      </c>
      <c r="CV319" s="17">
        <f t="shared" si="1649"/>
        <v>1009.8023356499999</v>
      </c>
      <c r="CW319" s="17">
        <f t="shared" si="1300"/>
        <v>40.262</v>
      </c>
      <c r="CX319" s="17">
        <f t="shared" si="1650"/>
        <v>23.397984000000001</v>
      </c>
      <c r="CY319" s="33"/>
      <c r="CZ319" s="33"/>
      <c r="DA319" s="17"/>
      <c r="DB319" s="17"/>
      <c r="DC319" s="17"/>
      <c r="DD319" s="15">
        <f t="shared" si="1651"/>
        <v>101.96579458333332</v>
      </c>
      <c r="DE319" s="15">
        <f t="shared" si="1652"/>
        <v>99.036084342105255</v>
      </c>
      <c r="DF319" s="15">
        <f t="shared" si="1653"/>
        <v>96.399345124999982</v>
      </c>
      <c r="DG319" s="15">
        <f t="shared" si="1654"/>
        <v>94.013723928571409</v>
      </c>
      <c r="DH319" s="15">
        <f t="shared" si="1655"/>
        <v>76.663751590909087</v>
      </c>
      <c r="DI319" s="15"/>
      <c r="DJ319" s="15"/>
      <c r="DK319" s="15"/>
      <c r="DL319" s="15"/>
      <c r="DM319" s="15"/>
      <c r="DO319" s="17"/>
      <c r="DP319" s="17">
        <v>3.7</v>
      </c>
      <c r="DQ319" s="32">
        <v>115.9</v>
      </c>
      <c r="DR319" s="32">
        <f t="shared" si="1656"/>
        <v>377.27343995833331</v>
      </c>
      <c r="DS319" s="32">
        <f t="shared" si="1657"/>
        <v>366.43351206578944</v>
      </c>
      <c r="DT319" s="32">
        <f t="shared" si="1658"/>
        <v>356.67757696249993</v>
      </c>
      <c r="DU319" s="32">
        <f t="shared" si="1659"/>
        <v>347.85077853571426</v>
      </c>
      <c r="DV319" s="32">
        <f t="shared" si="1660"/>
        <v>283.65588088636366</v>
      </c>
      <c r="DW319" s="32">
        <v>22</v>
      </c>
      <c r="DX319" s="32">
        <f t="shared" si="1661"/>
        <v>2243.2474808333332</v>
      </c>
      <c r="DY319" s="32">
        <f t="shared" si="1662"/>
        <v>2178.7938555263154</v>
      </c>
      <c r="DZ319" s="32">
        <f t="shared" si="1663"/>
        <v>2120.7855927499995</v>
      </c>
      <c r="EA319" s="32">
        <f t="shared" si="1664"/>
        <v>2068.3019264285708</v>
      </c>
      <c r="EB319" s="32">
        <f t="shared" si="1665"/>
        <v>1686.602535</v>
      </c>
      <c r="ED319" s="15">
        <f t="shared" si="1666"/>
        <v>1835.3843024999996</v>
      </c>
      <c r="EE319" s="15">
        <f t="shared" si="1667"/>
        <v>1881.6856024999997</v>
      </c>
      <c r="EF319" s="15">
        <f t="shared" si="1668"/>
        <v>1927.9869024999996</v>
      </c>
      <c r="EG319" s="15">
        <f t="shared" si="1669"/>
        <v>1974.2882024999997</v>
      </c>
      <c r="EH319" s="15">
        <f t="shared" si="1670"/>
        <v>2529.9038025</v>
      </c>
      <c r="EI319" s="34"/>
      <c r="EJ319" s="35">
        <f t="shared" si="1671"/>
        <v>1684.4284875000001</v>
      </c>
      <c r="EK319" s="35">
        <f t="shared" si="1672"/>
        <v>1342.143707142857</v>
      </c>
      <c r="EL319" s="35"/>
      <c r="EM319" s="35"/>
      <c r="EN319" s="15">
        <f t="shared" si="1301"/>
        <v>76.501527777777767</v>
      </c>
      <c r="EO319" s="15">
        <f t="shared" si="1366"/>
        <v>86.118334210526314</v>
      </c>
      <c r="EP319" s="15">
        <f t="shared" si="1367"/>
        <v>83.825517499999989</v>
      </c>
      <c r="EQ319" s="15">
        <f t="shared" si="1368"/>
        <v>76.564931250000001</v>
      </c>
      <c r="ER319" s="15">
        <f t="shared" si="1302"/>
        <v>61.006532142857139</v>
      </c>
      <c r="ES319" s="15"/>
      <c r="ET319" s="15">
        <f t="shared" si="1369"/>
        <v>1377.0274999999997</v>
      </c>
      <c r="EU319" s="15">
        <f t="shared" si="1370"/>
        <v>1636.2483499999998</v>
      </c>
      <c r="EV319" s="15">
        <f t="shared" si="1371"/>
        <v>1676.5103499999998</v>
      </c>
      <c r="EW319" s="15">
        <f t="shared" si="1673"/>
        <v>1837.55835</v>
      </c>
      <c r="EX319" s="15">
        <f t="shared" si="1674"/>
        <v>2562.2743499999997</v>
      </c>
      <c r="EY319" s="17">
        <f t="shared" si="1303"/>
        <v>1377.0274999999997</v>
      </c>
      <c r="EZ319" s="17">
        <f t="shared" si="1304"/>
        <v>1440.3631</v>
      </c>
      <c r="FA319" s="17">
        <f t="shared" si="1305"/>
        <v>1505.1407999999999</v>
      </c>
      <c r="FB319" s="17">
        <f t="shared" si="1306"/>
        <v>1695.0308</v>
      </c>
      <c r="FC319" s="17">
        <f t="shared" si="1307"/>
        <v>2562.2743499999997</v>
      </c>
      <c r="FE319" s="17"/>
      <c r="FF319" s="17"/>
      <c r="FG319" s="17"/>
      <c r="FH319" s="17"/>
      <c r="FI319" s="17"/>
    </row>
    <row r="320" spans="1:165" ht="13.5" thickBot="1">
      <c r="A320" s="22">
        <v>3</v>
      </c>
      <c r="B320" s="18" t="s">
        <v>311</v>
      </c>
      <c r="C320" s="23">
        <v>18</v>
      </c>
      <c r="D320" s="24">
        <v>19</v>
      </c>
      <c r="E320" s="24">
        <v>20</v>
      </c>
      <c r="F320" s="24">
        <v>21</v>
      </c>
      <c r="G320" s="25">
        <v>33</v>
      </c>
      <c r="H320" s="26"/>
      <c r="I320" s="26">
        <f t="shared" si="1675"/>
        <v>0</v>
      </c>
      <c r="J320" s="4">
        <f t="shared" si="1616"/>
        <v>0</v>
      </c>
      <c r="K320" s="4">
        <f t="shared" si="1617"/>
        <v>0</v>
      </c>
      <c r="L320" s="4">
        <f t="shared" si="1618"/>
        <v>0</v>
      </c>
      <c r="M320" s="4">
        <f t="shared" si="1619"/>
        <v>0</v>
      </c>
      <c r="N320" s="6">
        <f t="shared" si="1620"/>
        <v>0</v>
      </c>
      <c r="O320" s="14">
        <v>0</v>
      </c>
      <c r="P320" s="4">
        <f>O320*1</f>
        <v>0</v>
      </c>
      <c r="Q320" s="4">
        <f t="shared" si="1294"/>
        <v>0</v>
      </c>
      <c r="R320" s="4">
        <f t="shared" si="1621"/>
        <v>0</v>
      </c>
      <c r="S320" s="4">
        <f t="shared" si="1622"/>
        <v>0</v>
      </c>
      <c r="T320" s="4">
        <f t="shared" si="1623"/>
        <v>0</v>
      </c>
      <c r="U320" s="4">
        <f t="shared" si="1624"/>
        <v>0</v>
      </c>
      <c r="V320" s="7">
        <f t="shared" si="1625"/>
        <v>0</v>
      </c>
      <c r="W320" s="156">
        <v>8.1999999999999993</v>
      </c>
      <c r="X320" s="4">
        <v>4.91</v>
      </c>
      <c r="Y320" s="4">
        <f t="shared" si="1626"/>
        <v>40.262</v>
      </c>
      <c r="Z320" s="156">
        <v>15</v>
      </c>
      <c r="AA320" s="4">
        <v>4.91</v>
      </c>
      <c r="AB320" s="157">
        <f t="shared" si="1627"/>
        <v>73.650000000000006</v>
      </c>
      <c r="AC320" s="14">
        <v>7.3</v>
      </c>
      <c r="AD320" s="4">
        <v>23.5</v>
      </c>
      <c r="AE320" s="4" t="e">
        <f>#REF!*AC320</f>
        <v>#REF!</v>
      </c>
      <c r="AF320" s="6">
        <f t="shared" si="1628"/>
        <v>27.024999999999999</v>
      </c>
      <c r="AG320" s="7">
        <f t="shared" si="1629"/>
        <v>171.54999999999998</v>
      </c>
      <c r="AH320" s="5"/>
      <c r="AI320" s="4">
        <v>0</v>
      </c>
      <c r="AJ320" s="4"/>
      <c r="AK320" s="4">
        <f t="shared" si="1630"/>
        <v>0</v>
      </c>
      <c r="AL320" s="4"/>
      <c r="AM320" s="4"/>
      <c r="AN320" s="6">
        <f t="shared" si="1631"/>
        <v>0</v>
      </c>
      <c r="AO320" s="14">
        <v>0</v>
      </c>
      <c r="AP320" s="4">
        <v>0</v>
      </c>
      <c r="AQ320" s="4">
        <f>AP320*1.193</f>
        <v>0</v>
      </c>
      <c r="AR320" s="6">
        <f t="shared" si="1632"/>
        <v>0</v>
      </c>
      <c r="AS320" s="7">
        <f t="shared" si="1633"/>
        <v>0</v>
      </c>
      <c r="AT320" s="156">
        <v>15</v>
      </c>
      <c r="AU320" s="4">
        <v>1.62</v>
      </c>
      <c r="AV320" s="4">
        <v>4.71</v>
      </c>
      <c r="AW320" s="4">
        <f t="shared" si="1634"/>
        <v>24.3</v>
      </c>
      <c r="AX320" s="6">
        <f t="shared" si="1635"/>
        <v>70.650000000000006</v>
      </c>
      <c r="AY320" s="165">
        <v>65</v>
      </c>
      <c r="AZ320" s="4">
        <v>1.1200000000000001</v>
      </c>
      <c r="BA320" s="4">
        <v>74.599999999999994</v>
      </c>
      <c r="BB320" s="4">
        <v>84.8</v>
      </c>
      <c r="BC320" s="4">
        <v>96.8</v>
      </c>
      <c r="BD320" s="4">
        <v>156.1</v>
      </c>
      <c r="BE320" s="4">
        <f>2.09*115/100</f>
        <v>2.4034999999999997</v>
      </c>
      <c r="BF320" s="4">
        <f t="shared" si="1636"/>
        <v>72.800000000000011</v>
      </c>
      <c r="BG320" s="6">
        <f t="shared" si="1637"/>
        <v>2.64385</v>
      </c>
      <c r="BH320" s="7">
        <f t="shared" si="1638"/>
        <v>156.22749999999999</v>
      </c>
      <c r="BI320" s="27"/>
      <c r="BJ320" s="28"/>
      <c r="BK320" s="29"/>
      <c r="BL320" s="30"/>
      <c r="BM320" s="31"/>
      <c r="BN320" s="28"/>
      <c r="BO320" s="29"/>
      <c r="BP320" s="30"/>
      <c r="BQ320" s="31"/>
      <c r="BR320" s="28"/>
      <c r="BS320" s="29"/>
      <c r="BT320" s="30"/>
      <c r="BU320" s="31"/>
      <c r="BV320" s="28"/>
      <c r="BW320" s="29"/>
      <c r="BX320" s="30"/>
      <c r="BY320" s="31"/>
      <c r="BZ320" s="28"/>
      <c r="CA320" s="29"/>
      <c r="CB320" s="30"/>
      <c r="CD320" s="33">
        <f t="shared" si="1639"/>
        <v>0</v>
      </c>
      <c r="CE320" s="17">
        <f t="shared" si="1640"/>
        <v>0</v>
      </c>
      <c r="CF320" s="17">
        <f t="shared" si="1641"/>
        <v>0</v>
      </c>
      <c r="CG320" s="17">
        <f t="shared" si="1642"/>
        <v>0</v>
      </c>
      <c r="CH320" s="17">
        <f t="shared" si="1643"/>
        <v>0</v>
      </c>
      <c r="CJ320" s="17">
        <f t="shared" si="1644"/>
        <v>0</v>
      </c>
      <c r="CK320" s="17">
        <f t="shared" si="1645"/>
        <v>0</v>
      </c>
      <c r="CL320" s="17">
        <f t="shared" si="1646"/>
        <v>0</v>
      </c>
      <c r="CM320" s="17">
        <f t="shared" si="1647"/>
        <v>0</v>
      </c>
      <c r="CN320" s="17">
        <f t="shared" si="1648"/>
        <v>0</v>
      </c>
      <c r="CO320" s="17" t="e">
        <f>#REF!+AG320+AX320+AN320+BH320+#REF!+DP320</f>
        <v>#REF!</v>
      </c>
      <c r="CP320" s="17" t="e">
        <f>CO320*1.229</f>
        <v>#REF!</v>
      </c>
      <c r="CQ320" s="17">
        <f t="shared" si="1295"/>
        <v>472.07749999999999</v>
      </c>
      <c r="CR320" s="17">
        <f t="shared" si="1296"/>
        <v>495.15109999999999</v>
      </c>
      <c r="CS320" s="17">
        <f t="shared" si="1297"/>
        <v>519.66679999999997</v>
      </c>
      <c r="CT320" s="17">
        <f t="shared" si="1298"/>
        <v>548.50879999999995</v>
      </c>
      <c r="CU320" s="17">
        <f t="shared" si="1299"/>
        <v>691.03634999999997</v>
      </c>
      <c r="CV320" s="17">
        <f t="shared" si="1649"/>
        <v>829.93465634999984</v>
      </c>
      <c r="CW320" s="17">
        <f t="shared" si="1300"/>
        <v>40.262</v>
      </c>
      <c r="CX320" s="17">
        <f t="shared" si="1650"/>
        <v>0</v>
      </c>
      <c r="CY320" s="33"/>
      <c r="CZ320" s="33"/>
      <c r="DA320" s="17"/>
      <c r="DB320" s="17"/>
      <c r="DC320" s="17"/>
      <c r="DD320" s="15">
        <f t="shared" si="1651"/>
        <v>90.450844583333321</v>
      </c>
      <c r="DE320" s="15">
        <f t="shared" si="1652"/>
        <v>88.127184342105267</v>
      </c>
      <c r="DF320" s="15">
        <f t="shared" si="1653"/>
        <v>86.035890124999995</v>
      </c>
      <c r="DG320" s="15">
        <f t="shared" si="1654"/>
        <v>84.143766785714291</v>
      </c>
      <c r="DH320" s="15">
        <f t="shared" si="1655"/>
        <v>70.382869772727275</v>
      </c>
      <c r="DI320" s="15"/>
      <c r="DJ320" s="15"/>
      <c r="DK320" s="15"/>
      <c r="DL320" s="15"/>
      <c r="DM320" s="15"/>
      <c r="DO320" s="17"/>
      <c r="DP320" s="17">
        <v>2.2999999999999998</v>
      </c>
      <c r="DQ320" s="32">
        <v>120.1</v>
      </c>
      <c r="DR320" s="32">
        <f t="shared" si="1656"/>
        <v>208.03694254166663</v>
      </c>
      <c r="DS320" s="32">
        <f t="shared" si="1657"/>
        <v>202.6925239868421</v>
      </c>
      <c r="DT320" s="32">
        <f t="shared" si="1658"/>
        <v>197.88254728749996</v>
      </c>
      <c r="DU320" s="32">
        <f t="shared" si="1659"/>
        <v>193.53066360714286</v>
      </c>
      <c r="DV320" s="32">
        <f t="shared" si="1660"/>
        <v>161.88060047727271</v>
      </c>
      <c r="DW320" s="32">
        <v>52</v>
      </c>
      <c r="DX320" s="32">
        <f t="shared" si="1661"/>
        <v>4703.4439183333325</v>
      </c>
      <c r="DY320" s="32">
        <f t="shared" si="1662"/>
        <v>4582.6135857894742</v>
      </c>
      <c r="DZ320" s="32">
        <f t="shared" si="1663"/>
        <v>4473.8662864999997</v>
      </c>
      <c r="EA320" s="32">
        <f t="shared" si="1664"/>
        <v>4375.4758728571433</v>
      </c>
      <c r="EB320" s="32">
        <f t="shared" si="1665"/>
        <v>3659.9092281818184</v>
      </c>
      <c r="ED320" s="15">
        <f t="shared" si="1666"/>
        <v>1628.1152024999997</v>
      </c>
      <c r="EE320" s="15">
        <f t="shared" si="1667"/>
        <v>1674.4165025</v>
      </c>
      <c r="EF320" s="15">
        <f t="shared" si="1668"/>
        <v>1720.7178024999998</v>
      </c>
      <c r="EG320" s="15">
        <f t="shared" si="1669"/>
        <v>1767.0191025000001</v>
      </c>
      <c r="EH320" s="15">
        <f t="shared" si="1670"/>
        <v>2322.6347025</v>
      </c>
      <c r="EI320" s="34"/>
      <c r="EJ320" s="35">
        <f t="shared" si="1671"/>
        <v>3590.8694250000003</v>
      </c>
      <c r="EK320" s="35">
        <f t="shared" si="1672"/>
        <v>2949.1928142857146</v>
      </c>
      <c r="EL320" s="35"/>
      <c r="EM320" s="35"/>
      <c r="EN320" s="15">
        <f t="shared" si="1301"/>
        <v>66.488527777777776</v>
      </c>
      <c r="EO320" s="15">
        <f t="shared" si="1366"/>
        <v>76.632334210526324</v>
      </c>
      <c r="EP320" s="15">
        <f t="shared" si="1367"/>
        <v>74.813817499999999</v>
      </c>
      <c r="EQ320" s="15">
        <f t="shared" si="1368"/>
        <v>69.055181250000004</v>
      </c>
      <c r="ER320" s="15">
        <f t="shared" si="1302"/>
        <v>56.715246428571433</v>
      </c>
      <c r="ES320" s="15"/>
      <c r="ET320" s="15">
        <f t="shared" si="1369"/>
        <v>1196.7935</v>
      </c>
      <c r="EU320" s="15">
        <f t="shared" si="1370"/>
        <v>1456.0143500000001</v>
      </c>
      <c r="EV320" s="15">
        <f t="shared" si="1371"/>
        <v>1496.2763500000001</v>
      </c>
      <c r="EW320" s="15">
        <f t="shared" si="1673"/>
        <v>1657.3243500000001</v>
      </c>
      <c r="EX320" s="15">
        <f t="shared" si="1674"/>
        <v>2382.0403500000002</v>
      </c>
      <c r="EY320" s="17">
        <f t="shared" si="1303"/>
        <v>1196.7935</v>
      </c>
      <c r="EZ320" s="17">
        <f t="shared" si="1304"/>
        <v>1260.1291000000001</v>
      </c>
      <c r="FA320" s="17">
        <f t="shared" si="1305"/>
        <v>1324.9068</v>
      </c>
      <c r="FB320" s="17">
        <f t="shared" si="1306"/>
        <v>1514.7968000000001</v>
      </c>
      <c r="FC320" s="17">
        <f t="shared" si="1307"/>
        <v>2382.0403499999998</v>
      </c>
      <c r="FE320" s="17"/>
      <c r="FF320" s="17"/>
      <c r="FG320" s="17"/>
      <c r="FH320" s="17"/>
      <c r="FI320" s="17"/>
    </row>
    <row r="321" spans="1:165" ht="13.5" thickBot="1">
      <c r="A321" s="22">
        <v>4</v>
      </c>
      <c r="B321" s="18" t="s">
        <v>28</v>
      </c>
      <c r="C321" s="23">
        <v>18</v>
      </c>
      <c r="D321" s="24">
        <v>19</v>
      </c>
      <c r="E321" s="24">
        <v>20</v>
      </c>
      <c r="F321" s="24">
        <v>21</v>
      </c>
      <c r="G321" s="25">
        <v>33</v>
      </c>
      <c r="H321" s="26"/>
      <c r="I321" s="26">
        <f t="shared" si="1675"/>
        <v>0</v>
      </c>
      <c r="J321" s="4">
        <f t="shared" si="1616"/>
        <v>0</v>
      </c>
      <c r="K321" s="4">
        <f t="shared" si="1617"/>
        <v>0</v>
      </c>
      <c r="L321" s="4">
        <f t="shared" si="1618"/>
        <v>0</v>
      </c>
      <c r="M321" s="4">
        <f t="shared" si="1619"/>
        <v>0</v>
      </c>
      <c r="N321" s="6">
        <f t="shared" si="1620"/>
        <v>0</v>
      </c>
      <c r="O321" s="14">
        <v>0</v>
      </c>
      <c r="P321" s="4">
        <f>O321*1</f>
        <v>0</v>
      </c>
      <c r="Q321" s="4">
        <f t="shared" si="1294"/>
        <v>0</v>
      </c>
      <c r="R321" s="4">
        <f t="shared" si="1621"/>
        <v>0</v>
      </c>
      <c r="S321" s="4">
        <f t="shared" si="1622"/>
        <v>0</v>
      </c>
      <c r="T321" s="4">
        <f t="shared" si="1623"/>
        <v>0</v>
      </c>
      <c r="U321" s="4">
        <f t="shared" si="1624"/>
        <v>0</v>
      </c>
      <c r="V321" s="7">
        <f t="shared" si="1625"/>
        <v>0</v>
      </c>
      <c r="W321" s="156">
        <v>8.1999999999999993</v>
      </c>
      <c r="X321" s="4">
        <v>4.91</v>
      </c>
      <c r="Y321" s="4">
        <f t="shared" si="1626"/>
        <v>40.262</v>
      </c>
      <c r="Z321" s="156">
        <v>15</v>
      </c>
      <c r="AA321" s="4">
        <v>4.91</v>
      </c>
      <c r="AB321" s="157">
        <f t="shared" si="1627"/>
        <v>73.650000000000006</v>
      </c>
      <c r="AC321" s="14">
        <v>7.3</v>
      </c>
      <c r="AD321" s="4">
        <v>44.08</v>
      </c>
      <c r="AE321" s="4" t="e">
        <f>#REF!*AC321</f>
        <v>#REF!</v>
      </c>
      <c r="AF321" s="6">
        <f t="shared" si="1628"/>
        <v>50.691999999999993</v>
      </c>
      <c r="AG321" s="7">
        <f t="shared" si="1629"/>
        <v>321.78399999999999</v>
      </c>
      <c r="AH321" s="5"/>
      <c r="AI321" s="4">
        <v>0</v>
      </c>
      <c r="AJ321" s="4"/>
      <c r="AK321" s="4">
        <f t="shared" si="1630"/>
        <v>0</v>
      </c>
      <c r="AL321" s="4"/>
      <c r="AM321" s="4"/>
      <c r="AN321" s="6">
        <f t="shared" si="1631"/>
        <v>0</v>
      </c>
      <c r="AO321" s="14">
        <v>0</v>
      </c>
      <c r="AP321" s="4">
        <v>0</v>
      </c>
      <c r="AQ321" s="4">
        <f>AP321*1.193</f>
        <v>0</v>
      </c>
      <c r="AR321" s="6">
        <f t="shared" si="1632"/>
        <v>0</v>
      </c>
      <c r="AS321" s="7">
        <f t="shared" si="1633"/>
        <v>0</v>
      </c>
      <c r="AT321" s="156">
        <v>15</v>
      </c>
      <c r="AU321" s="4">
        <v>1.62</v>
      </c>
      <c r="AV321" s="4">
        <v>4.71</v>
      </c>
      <c r="AW321" s="4">
        <f t="shared" si="1634"/>
        <v>24.3</v>
      </c>
      <c r="AX321" s="6">
        <f t="shared" si="1635"/>
        <v>70.650000000000006</v>
      </c>
      <c r="AY321" s="165">
        <v>65</v>
      </c>
      <c r="AZ321" s="4">
        <v>1.1200000000000001</v>
      </c>
      <c r="BA321" s="4">
        <v>74.599999999999994</v>
      </c>
      <c r="BB321" s="4">
        <v>84.8</v>
      </c>
      <c r="BC321" s="4">
        <v>96.8</v>
      </c>
      <c r="BD321" s="4">
        <v>156.1</v>
      </c>
      <c r="BE321" s="4">
        <f>2.09*115/100</f>
        <v>2.4034999999999997</v>
      </c>
      <c r="BF321" s="4">
        <f t="shared" si="1636"/>
        <v>72.800000000000011</v>
      </c>
      <c r="BG321" s="6">
        <f t="shared" si="1637"/>
        <v>2.64385</v>
      </c>
      <c r="BH321" s="7">
        <f t="shared" si="1638"/>
        <v>156.22749999999999</v>
      </c>
      <c r="BI321" s="27"/>
      <c r="BJ321" s="28"/>
      <c r="BK321" s="29"/>
      <c r="BL321" s="30"/>
      <c r="BM321" s="31"/>
      <c r="BN321" s="28"/>
      <c r="BO321" s="29"/>
      <c r="BP321" s="30"/>
      <c r="BQ321" s="31"/>
      <c r="BR321" s="28"/>
      <c r="BS321" s="29"/>
      <c r="BT321" s="30"/>
      <c r="BU321" s="31"/>
      <c r="BV321" s="28"/>
      <c r="BW321" s="29"/>
      <c r="BX321" s="30"/>
      <c r="BY321" s="31"/>
      <c r="BZ321" s="28"/>
      <c r="CA321" s="29"/>
      <c r="CB321" s="30"/>
      <c r="CD321" s="33">
        <f t="shared" si="1639"/>
        <v>0</v>
      </c>
      <c r="CE321" s="17">
        <f t="shared" si="1640"/>
        <v>0</v>
      </c>
      <c r="CF321" s="17">
        <f t="shared" si="1641"/>
        <v>0</v>
      </c>
      <c r="CG321" s="17">
        <f t="shared" si="1642"/>
        <v>0</v>
      </c>
      <c r="CH321" s="17">
        <f t="shared" si="1643"/>
        <v>0</v>
      </c>
      <c r="CJ321" s="17">
        <f t="shared" si="1644"/>
        <v>0</v>
      </c>
      <c r="CK321" s="17">
        <f t="shared" si="1645"/>
        <v>0</v>
      </c>
      <c r="CL321" s="17">
        <f t="shared" si="1646"/>
        <v>0</v>
      </c>
      <c r="CM321" s="17">
        <f t="shared" si="1647"/>
        <v>0</v>
      </c>
      <c r="CN321" s="17">
        <f t="shared" si="1648"/>
        <v>0</v>
      </c>
      <c r="CO321" s="17" t="e">
        <f>#REF!+AG321+AX321+AN321+BH321+#REF!+DP321</f>
        <v>#REF!</v>
      </c>
      <c r="CP321" s="17" t="e">
        <f>CO321*1.261</f>
        <v>#REF!</v>
      </c>
      <c r="CQ321" s="17">
        <f t="shared" si="1295"/>
        <v>622.31149999999991</v>
      </c>
      <c r="CR321" s="17">
        <f t="shared" si="1296"/>
        <v>645.38509999999997</v>
      </c>
      <c r="CS321" s="17">
        <f t="shared" si="1297"/>
        <v>669.90079999999989</v>
      </c>
      <c r="CT321" s="17">
        <f t="shared" si="1298"/>
        <v>698.74279999999987</v>
      </c>
      <c r="CU321" s="17">
        <f t="shared" si="1299"/>
        <v>841.27034999999989</v>
      </c>
      <c r="CV321" s="17">
        <f t="shared" si="1649"/>
        <v>989.3339315999998</v>
      </c>
      <c r="CW321" s="17">
        <f t="shared" si="1300"/>
        <v>40.262</v>
      </c>
      <c r="CX321" s="17">
        <f t="shared" si="1650"/>
        <v>0</v>
      </c>
      <c r="CY321" s="33"/>
      <c r="CZ321" s="33"/>
      <c r="DA321" s="17"/>
      <c r="DB321" s="17"/>
      <c r="DC321" s="17"/>
      <c r="DD321" s="15">
        <f t="shared" si="1651"/>
        <v>100.04912791666665</v>
      </c>
      <c r="DE321" s="15">
        <f t="shared" si="1652"/>
        <v>97.220294868421036</v>
      </c>
      <c r="DF321" s="15">
        <f t="shared" si="1653"/>
        <v>94.674345124999974</v>
      </c>
      <c r="DG321" s="15">
        <f t="shared" si="1654"/>
        <v>92.370866785714284</v>
      </c>
      <c r="DH321" s="15">
        <f t="shared" si="1655"/>
        <v>75.61829704545454</v>
      </c>
      <c r="DI321" s="15"/>
      <c r="DJ321" s="15"/>
      <c r="DK321" s="15"/>
      <c r="DL321" s="15"/>
      <c r="DM321" s="15"/>
      <c r="DO321" s="17"/>
      <c r="DP321" s="17">
        <v>2.4</v>
      </c>
      <c r="DQ321" s="32">
        <v>117.6</v>
      </c>
      <c r="DR321" s="32">
        <f t="shared" si="1656"/>
        <v>240.11790699999995</v>
      </c>
      <c r="DS321" s="32">
        <f t="shared" si="1657"/>
        <v>233.32870768421049</v>
      </c>
      <c r="DT321" s="32">
        <f t="shared" si="1658"/>
        <v>227.21842829999994</v>
      </c>
      <c r="DU321" s="32">
        <f t="shared" si="1659"/>
        <v>221.69008028571429</v>
      </c>
      <c r="DV321" s="32">
        <f t="shared" si="1660"/>
        <v>181.48391290909089</v>
      </c>
      <c r="DW321" s="32">
        <v>107</v>
      </c>
      <c r="DX321" s="32">
        <f t="shared" si="1661"/>
        <v>10705.256687083331</v>
      </c>
      <c r="DY321" s="32">
        <f t="shared" si="1662"/>
        <v>10402.571550921051</v>
      </c>
      <c r="DZ321" s="32">
        <f t="shared" si="1663"/>
        <v>10130.154928374997</v>
      </c>
      <c r="EA321" s="32">
        <f t="shared" si="1664"/>
        <v>9883.6827460714285</v>
      </c>
      <c r="EB321" s="32">
        <f t="shared" si="1665"/>
        <v>8091.1577838636358</v>
      </c>
      <c r="ED321" s="15">
        <f t="shared" si="1666"/>
        <v>1800.8843024999996</v>
      </c>
      <c r="EE321" s="15">
        <f t="shared" si="1667"/>
        <v>1847.1856024999997</v>
      </c>
      <c r="EF321" s="15">
        <f t="shared" si="1668"/>
        <v>1893.4869024999994</v>
      </c>
      <c r="EG321" s="15">
        <f t="shared" si="1669"/>
        <v>1939.7882024999999</v>
      </c>
      <c r="EH321" s="15">
        <f t="shared" si="1670"/>
        <v>2495.4038025</v>
      </c>
      <c r="EI321" s="34"/>
      <c r="EJ321" s="35">
        <f t="shared" si="1671"/>
        <v>8058.6976437499998</v>
      </c>
      <c r="EK321" s="35">
        <f t="shared" si="1672"/>
        <v>6451.2703678571434</v>
      </c>
      <c r="EL321" s="35"/>
      <c r="EM321" s="35"/>
      <c r="EN321" s="15">
        <f t="shared" si="1301"/>
        <v>74.83486111111111</v>
      </c>
      <c r="EO321" s="15">
        <f t="shared" si="1366"/>
        <v>84.539386842105259</v>
      </c>
      <c r="EP321" s="15">
        <f t="shared" si="1367"/>
        <v>82.325517499999989</v>
      </c>
      <c r="EQ321" s="15">
        <f t="shared" si="1368"/>
        <v>75.314931250000001</v>
      </c>
      <c r="ER321" s="15">
        <f t="shared" si="1302"/>
        <v>60.292246428571431</v>
      </c>
      <c r="ES321" s="15"/>
      <c r="ET321" s="15">
        <f t="shared" si="1369"/>
        <v>1347.0274999999999</v>
      </c>
      <c r="EU321" s="15">
        <f t="shared" si="1370"/>
        <v>1606.2483499999998</v>
      </c>
      <c r="EV321" s="15">
        <f t="shared" si="1371"/>
        <v>1646.5103499999998</v>
      </c>
      <c r="EW321" s="15">
        <f t="shared" si="1673"/>
        <v>1807.55835</v>
      </c>
      <c r="EX321" s="15">
        <f t="shared" si="1674"/>
        <v>2532.2743500000001</v>
      </c>
      <c r="EY321" s="17">
        <f t="shared" si="1303"/>
        <v>1347.0274999999999</v>
      </c>
      <c r="EZ321" s="17">
        <f t="shared" si="1304"/>
        <v>1410.3631</v>
      </c>
      <c r="FA321" s="17">
        <f t="shared" si="1305"/>
        <v>1475.1407999999999</v>
      </c>
      <c r="FB321" s="17">
        <f t="shared" si="1306"/>
        <v>1665.0308</v>
      </c>
      <c r="FC321" s="17">
        <f t="shared" si="1307"/>
        <v>2532.2743499999997</v>
      </c>
      <c r="FE321" s="17"/>
      <c r="FF321" s="17"/>
      <c r="FG321" s="17"/>
      <c r="FH321" s="17"/>
      <c r="FI321" s="17"/>
    </row>
    <row r="322" spans="1:165" ht="13.5" thickBot="1">
      <c r="A322" s="22">
        <v>5</v>
      </c>
      <c r="B322" s="18" t="s">
        <v>312</v>
      </c>
      <c r="C322" s="23">
        <v>18</v>
      </c>
      <c r="D322" s="24">
        <v>19</v>
      </c>
      <c r="E322" s="24">
        <v>20</v>
      </c>
      <c r="F322" s="24">
        <v>21</v>
      </c>
      <c r="G322" s="25">
        <v>33</v>
      </c>
      <c r="H322" s="26">
        <v>10.38</v>
      </c>
      <c r="I322" s="26">
        <f t="shared" si="1675"/>
        <v>11.418000000000001</v>
      </c>
      <c r="J322" s="4">
        <f t="shared" si="1616"/>
        <v>205.52400000000003</v>
      </c>
      <c r="K322" s="4">
        <f t="shared" si="1617"/>
        <v>216.94200000000001</v>
      </c>
      <c r="L322" s="4">
        <f t="shared" si="1618"/>
        <v>228.36</v>
      </c>
      <c r="M322" s="4">
        <f t="shared" si="1619"/>
        <v>239.77800000000002</v>
      </c>
      <c r="N322" s="6">
        <f t="shared" si="1620"/>
        <v>376.79400000000004</v>
      </c>
      <c r="O322" s="14">
        <v>1.3599999999999999E-2</v>
      </c>
      <c r="P322" s="4">
        <v>1720.44</v>
      </c>
      <c r="Q322" s="4">
        <f t="shared" si="1294"/>
        <v>1961.3016</v>
      </c>
      <c r="R322" s="4">
        <f t="shared" si="1621"/>
        <v>421.16371200000003</v>
      </c>
      <c r="S322" s="4">
        <f t="shared" si="1622"/>
        <v>444.56169600000004</v>
      </c>
      <c r="T322" s="4">
        <f t="shared" si="1623"/>
        <v>467.95968000000005</v>
      </c>
      <c r="U322" s="4">
        <f t="shared" si="1624"/>
        <v>491.357664</v>
      </c>
      <c r="V322" s="7">
        <f t="shared" si="1625"/>
        <v>772.13347199999998</v>
      </c>
      <c r="W322" s="156">
        <v>8.1999999999999993</v>
      </c>
      <c r="X322" s="4">
        <v>4.91</v>
      </c>
      <c r="Y322" s="4">
        <f t="shared" si="1626"/>
        <v>40.262</v>
      </c>
      <c r="Z322" s="156">
        <v>15</v>
      </c>
      <c r="AA322" s="4">
        <v>4.91</v>
      </c>
      <c r="AB322" s="157">
        <f t="shared" si="1627"/>
        <v>73.650000000000006</v>
      </c>
      <c r="AC322" s="14">
        <v>9.1</v>
      </c>
      <c r="AD322" s="4">
        <v>44.08</v>
      </c>
      <c r="AE322" s="4" t="e">
        <f>#REF!*AC322</f>
        <v>#REF!</v>
      </c>
      <c r="AF322" s="6">
        <f t="shared" si="1628"/>
        <v>50.691999999999993</v>
      </c>
      <c r="AG322" s="7">
        <f t="shared" si="1629"/>
        <v>401.12799999999999</v>
      </c>
      <c r="AH322" s="5">
        <v>9.1</v>
      </c>
      <c r="AI322" s="4">
        <v>10.23</v>
      </c>
      <c r="AJ322" s="4">
        <v>23.17</v>
      </c>
      <c r="AK322" s="4">
        <f t="shared" si="1630"/>
        <v>93.093000000000004</v>
      </c>
      <c r="AL322" s="4"/>
      <c r="AM322" s="4"/>
      <c r="AN322" s="6">
        <f t="shared" si="1631"/>
        <v>210.84700000000001</v>
      </c>
      <c r="AO322" s="13">
        <v>0.13750000000000001</v>
      </c>
      <c r="AP322" s="4">
        <v>189</v>
      </c>
      <c r="AQ322" s="4">
        <v>218.2</v>
      </c>
      <c r="AR322" s="6">
        <f t="shared" si="1632"/>
        <v>240.02</v>
      </c>
      <c r="AS322" s="7">
        <f t="shared" si="1633"/>
        <v>30.002500000000001</v>
      </c>
      <c r="AT322" s="156">
        <v>15</v>
      </c>
      <c r="AU322" s="4">
        <v>1.62</v>
      </c>
      <c r="AV322" s="4">
        <v>4.71</v>
      </c>
      <c r="AW322" s="4">
        <f t="shared" si="1634"/>
        <v>24.3</v>
      </c>
      <c r="AX322" s="6">
        <f t="shared" si="1635"/>
        <v>70.650000000000006</v>
      </c>
      <c r="AY322" s="165">
        <v>65</v>
      </c>
      <c r="AZ322" s="4">
        <v>1.6</v>
      </c>
      <c r="BA322" s="4">
        <v>74.599999999999994</v>
      </c>
      <c r="BB322" s="4">
        <v>84.8</v>
      </c>
      <c r="BC322" s="4">
        <v>96.8</v>
      </c>
      <c r="BD322" s="4">
        <v>156.1</v>
      </c>
      <c r="BE322" s="4">
        <v>3.43</v>
      </c>
      <c r="BF322" s="4">
        <f t="shared" si="1636"/>
        <v>104</v>
      </c>
      <c r="BG322" s="6">
        <f t="shared" si="1637"/>
        <v>3.7730000000000006</v>
      </c>
      <c r="BH322" s="7">
        <f t="shared" si="1638"/>
        <v>222.95000000000002</v>
      </c>
      <c r="BI322" s="27"/>
      <c r="BJ322" s="28"/>
      <c r="BK322" s="29"/>
      <c r="BL322" s="30"/>
      <c r="BM322" s="31"/>
      <c r="BN322" s="28"/>
      <c r="BO322" s="29"/>
      <c r="BP322" s="30"/>
      <c r="BQ322" s="31"/>
      <c r="BR322" s="28"/>
      <c r="BS322" s="29"/>
      <c r="BT322" s="30"/>
      <c r="BU322" s="31"/>
      <c r="BV322" s="28"/>
      <c r="BW322" s="29"/>
      <c r="BX322" s="30"/>
      <c r="BY322" s="31"/>
      <c r="BZ322" s="28"/>
      <c r="CA322" s="29"/>
      <c r="CB322" s="30"/>
      <c r="CD322" s="33">
        <f t="shared" si="1639"/>
        <v>150.01250000000002</v>
      </c>
      <c r="CE322" s="17">
        <f t="shared" si="1640"/>
        <v>120.01</v>
      </c>
      <c r="CF322" s="17">
        <f t="shared" si="1641"/>
        <v>90.007500000000007</v>
      </c>
      <c r="CG322" s="17">
        <f t="shared" si="1642"/>
        <v>60.005000000000003</v>
      </c>
      <c r="CH322" s="17">
        <f t="shared" si="1643"/>
        <v>30.002500000000001</v>
      </c>
      <c r="CJ322" s="17">
        <f t="shared" si="1644"/>
        <v>1.6668055555555559</v>
      </c>
      <c r="CK322" s="17">
        <f t="shared" si="1645"/>
        <v>1.579078947368421</v>
      </c>
      <c r="CL322" s="17">
        <f t="shared" si="1646"/>
        <v>1.5001250000000002</v>
      </c>
      <c r="CM322" s="17">
        <f t="shared" si="1647"/>
        <v>1.4286904761904762</v>
      </c>
      <c r="CN322" s="17">
        <f t="shared" si="1648"/>
        <v>0.90916666666666668</v>
      </c>
      <c r="CO322" s="17" t="e">
        <f>#REF!+AG322+AX322+AN322+BH322+#REF!+DP322</f>
        <v>#REF!</v>
      </c>
      <c r="CP322" s="17" t="e">
        <f>CO322*1.259</f>
        <v>#REF!</v>
      </c>
      <c r="CQ322" s="17">
        <f t="shared" si="1295"/>
        <v>1009.2275000000001</v>
      </c>
      <c r="CR322" s="17">
        <f t="shared" si="1296"/>
        <v>1042.1555000000001</v>
      </c>
      <c r="CS322" s="17">
        <f t="shared" si="1297"/>
        <v>1077.1415</v>
      </c>
      <c r="CT322" s="17">
        <f t="shared" si="1298"/>
        <v>1118.3015</v>
      </c>
      <c r="CU322" s="17">
        <f t="shared" si="1299"/>
        <v>1321.7005000000001</v>
      </c>
      <c r="CV322" s="17">
        <f t="shared" si="1649"/>
        <v>1525.2423770000003</v>
      </c>
      <c r="CW322" s="17">
        <f t="shared" si="1300"/>
        <v>40.262</v>
      </c>
      <c r="CX322" s="17">
        <f t="shared" si="1650"/>
        <v>23.397984000000001</v>
      </c>
      <c r="CY322" s="33"/>
      <c r="CZ322" s="33"/>
      <c r="DA322" s="17"/>
      <c r="DB322" s="17"/>
      <c r="DC322" s="17"/>
      <c r="DD322" s="15">
        <f t="shared" si="1651"/>
        <v>130.74327638888889</v>
      </c>
      <c r="DE322" s="15">
        <f t="shared" si="1652"/>
        <v>126.29896184210527</v>
      </c>
      <c r="DF322" s="15">
        <f t="shared" si="1653"/>
        <v>122.29907874999999</v>
      </c>
      <c r="DG322" s="15">
        <f t="shared" si="1654"/>
        <v>118.68013690476191</v>
      </c>
      <c r="DH322" s="15">
        <f t="shared" si="1655"/>
        <v>92.36055984848484</v>
      </c>
      <c r="DI322" s="15"/>
      <c r="DJ322" s="15"/>
      <c r="DK322" s="15"/>
      <c r="DL322" s="15"/>
      <c r="DM322" s="15"/>
      <c r="DO322" s="17"/>
      <c r="DP322" s="17">
        <v>62.5</v>
      </c>
      <c r="DQ322" s="32">
        <v>115.4</v>
      </c>
      <c r="DR322" s="32">
        <f t="shared" si="1656"/>
        <v>8171.4547743055555</v>
      </c>
      <c r="DS322" s="32">
        <f t="shared" si="1657"/>
        <v>7893.6851151315796</v>
      </c>
      <c r="DT322" s="32">
        <f t="shared" si="1658"/>
        <v>7643.6924218749991</v>
      </c>
      <c r="DU322" s="32">
        <f t="shared" si="1659"/>
        <v>7417.5085565476193</v>
      </c>
      <c r="DV322" s="32">
        <f t="shared" si="1660"/>
        <v>5772.5349905303028</v>
      </c>
      <c r="DW322" s="32">
        <v>957</v>
      </c>
      <c r="DX322" s="32">
        <f t="shared" si="1661"/>
        <v>125121.31550416666</v>
      </c>
      <c r="DY322" s="32">
        <f t="shared" si="1662"/>
        <v>120868.10648289474</v>
      </c>
      <c r="DZ322" s="32">
        <f t="shared" si="1663"/>
        <v>117040.21836375</v>
      </c>
      <c r="EA322" s="32">
        <f t="shared" si="1664"/>
        <v>113576.89101785715</v>
      </c>
      <c r="EB322" s="32">
        <f t="shared" si="1665"/>
        <v>88389.055774999986</v>
      </c>
      <c r="ED322" s="15">
        <f t="shared" si="1666"/>
        <v>2353.3789750000001</v>
      </c>
      <c r="EE322" s="15">
        <f t="shared" si="1667"/>
        <v>2399.6802750000002</v>
      </c>
      <c r="EF322" s="15">
        <f t="shared" si="1668"/>
        <v>2445.9815749999998</v>
      </c>
      <c r="EG322" s="15">
        <f t="shared" si="1669"/>
        <v>2492.2828749999999</v>
      </c>
      <c r="EH322" s="15">
        <f t="shared" si="1670"/>
        <v>3047.8984749999995</v>
      </c>
      <c r="EI322" s="34"/>
      <c r="EJ322" s="35">
        <f t="shared" si="1671"/>
        <v>91233.541437499996</v>
      </c>
      <c r="EK322" s="35">
        <f t="shared" si="1672"/>
        <v>68646.623964285725</v>
      </c>
      <c r="EL322" s="35"/>
      <c r="EM322" s="35"/>
      <c r="EN322" s="15">
        <f t="shared" si="1301"/>
        <v>96.330194444444459</v>
      </c>
      <c r="EO322" s="15">
        <f t="shared" si="1366"/>
        <v>109.82518421052633</v>
      </c>
      <c r="EP322" s="15">
        <f t="shared" si="1367"/>
        <v>106.347025</v>
      </c>
      <c r="EQ322" s="15">
        <f t="shared" si="1368"/>
        <v>95.332854166666664</v>
      </c>
      <c r="ER322" s="15">
        <f t="shared" si="1302"/>
        <v>71.731059523809535</v>
      </c>
      <c r="ES322" s="15"/>
      <c r="ET322" s="15">
        <f t="shared" si="1369"/>
        <v>1733.9435000000003</v>
      </c>
      <c r="EU322" s="15">
        <f t="shared" si="1370"/>
        <v>2086.6785000000004</v>
      </c>
      <c r="EV322" s="15">
        <f t="shared" si="1371"/>
        <v>2126.9405000000002</v>
      </c>
      <c r="EW322" s="15">
        <f t="shared" si="1673"/>
        <v>2287.9884999999999</v>
      </c>
      <c r="EX322" s="15">
        <f t="shared" si="1674"/>
        <v>3012.7045000000003</v>
      </c>
      <c r="EY322" s="17">
        <f t="shared" si="1303"/>
        <v>1733.9435000000003</v>
      </c>
      <c r="EZ322" s="17">
        <f t="shared" si="1304"/>
        <v>1807.1335000000001</v>
      </c>
      <c r="FA322" s="17">
        <f t="shared" si="1305"/>
        <v>1882.3815</v>
      </c>
      <c r="FB322" s="17">
        <f t="shared" si="1306"/>
        <v>2084.5895</v>
      </c>
      <c r="FC322" s="17">
        <f t="shared" si="1307"/>
        <v>3012.7044999999998</v>
      </c>
      <c r="FE322" s="17"/>
      <c r="FF322" s="17"/>
      <c r="FG322" s="17"/>
      <c r="FH322" s="17"/>
      <c r="FI322" s="17"/>
    </row>
    <row r="323" spans="1:165" ht="13.5" thickBot="1">
      <c r="A323" s="22">
        <v>6</v>
      </c>
      <c r="B323" s="18" t="s">
        <v>313</v>
      </c>
      <c r="C323" s="23">
        <v>18</v>
      </c>
      <c r="D323" s="24">
        <v>19</v>
      </c>
      <c r="E323" s="24">
        <v>20</v>
      </c>
      <c r="F323" s="24">
        <v>21</v>
      </c>
      <c r="G323" s="25">
        <v>33</v>
      </c>
      <c r="H323" s="26"/>
      <c r="I323" s="26">
        <f t="shared" si="1675"/>
        <v>0</v>
      </c>
      <c r="J323" s="4">
        <f t="shared" si="1616"/>
        <v>0</v>
      </c>
      <c r="K323" s="4">
        <f t="shared" si="1617"/>
        <v>0</v>
      </c>
      <c r="L323" s="4">
        <f t="shared" si="1618"/>
        <v>0</v>
      </c>
      <c r="M323" s="4">
        <f t="shared" si="1619"/>
        <v>0</v>
      </c>
      <c r="N323" s="6">
        <f t="shared" si="1620"/>
        <v>0</v>
      </c>
      <c r="O323" s="14">
        <v>0</v>
      </c>
      <c r="P323" s="4">
        <f t="shared" ref="P323:P329" si="1676">O323*1</f>
        <v>0</v>
      </c>
      <c r="Q323" s="4">
        <f t="shared" si="1294"/>
        <v>0</v>
      </c>
      <c r="R323" s="4">
        <f t="shared" si="1621"/>
        <v>0</v>
      </c>
      <c r="S323" s="4">
        <f t="shared" si="1622"/>
        <v>0</v>
      </c>
      <c r="T323" s="4">
        <f t="shared" si="1623"/>
        <v>0</v>
      </c>
      <c r="U323" s="4">
        <f t="shared" si="1624"/>
        <v>0</v>
      </c>
      <c r="V323" s="7">
        <f t="shared" si="1625"/>
        <v>0</v>
      </c>
      <c r="W323" s="156">
        <v>8.1999999999999993</v>
      </c>
      <c r="X323" s="4">
        <v>4.91</v>
      </c>
      <c r="Y323" s="4">
        <f t="shared" si="1626"/>
        <v>40.262</v>
      </c>
      <c r="Z323" s="156">
        <v>15</v>
      </c>
      <c r="AA323" s="4">
        <v>4.91</v>
      </c>
      <c r="AB323" s="157">
        <f t="shared" si="1627"/>
        <v>73.650000000000006</v>
      </c>
      <c r="AC323" s="14">
        <v>7.3</v>
      </c>
      <c r="AD323" s="4">
        <v>44.08</v>
      </c>
      <c r="AE323" s="4" t="e">
        <f>#REF!*AC323</f>
        <v>#REF!</v>
      </c>
      <c r="AF323" s="6">
        <f t="shared" si="1628"/>
        <v>50.691999999999993</v>
      </c>
      <c r="AG323" s="7">
        <f t="shared" si="1629"/>
        <v>321.78399999999999</v>
      </c>
      <c r="AH323" s="272">
        <v>1</v>
      </c>
      <c r="AI323" s="269">
        <v>123.61</v>
      </c>
      <c r="AJ323" s="269">
        <v>123.61</v>
      </c>
      <c r="AK323" s="4">
        <f t="shared" si="1630"/>
        <v>123.61</v>
      </c>
      <c r="AL323" s="4"/>
      <c r="AM323" s="4"/>
      <c r="AN323" s="6">
        <f t="shared" si="1631"/>
        <v>123.61</v>
      </c>
      <c r="AO323" s="13">
        <v>1</v>
      </c>
      <c r="AP323" s="4">
        <v>0</v>
      </c>
      <c r="AQ323" s="4">
        <v>25</v>
      </c>
      <c r="AR323" s="6">
        <f t="shared" si="1632"/>
        <v>27.500000000000004</v>
      </c>
      <c r="AS323" s="7">
        <f t="shared" si="1633"/>
        <v>25</v>
      </c>
      <c r="AT323" s="156">
        <v>15</v>
      </c>
      <c r="AU323" s="4">
        <v>1.62</v>
      </c>
      <c r="AV323" s="4">
        <v>4.71</v>
      </c>
      <c r="AW323" s="4">
        <f t="shared" si="1634"/>
        <v>24.3</v>
      </c>
      <c r="AX323" s="6">
        <f t="shared" si="1635"/>
        <v>70.650000000000006</v>
      </c>
      <c r="AY323" s="165">
        <v>65</v>
      </c>
      <c r="AZ323" s="4">
        <v>1.1200000000000001</v>
      </c>
      <c r="BA323" s="4">
        <v>74.599999999999994</v>
      </c>
      <c r="BB323" s="4">
        <v>84.8</v>
      </c>
      <c r="BC323" s="4">
        <v>96.8</v>
      </c>
      <c r="BD323" s="4">
        <v>156.1</v>
      </c>
      <c r="BE323" s="4">
        <f t="shared" ref="BE323:BE329" si="1677">2.09*115/100</f>
        <v>2.4034999999999997</v>
      </c>
      <c r="BF323" s="4">
        <f t="shared" si="1636"/>
        <v>72.800000000000011</v>
      </c>
      <c r="BG323" s="6">
        <f t="shared" si="1637"/>
        <v>2.64385</v>
      </c>
      <c r="BH323" s="7">
        <f t="shared" si="1638"/>
        <v>156.22749999999999</v>
      </c>
      <c r="BI323" s="27"/>
      <c r="BJ323" s="28"/>
      <c r="BK323" s="29"/>
      <c r="BL323" s="30"/>
      <c r="BM323" s="31"/>
      <c r="BN323" s="28"/>
      <c r="BO323" s="29"/>
      <c r="BP323" s="30"/>
      <c r="BQ323" s="31"/>
      <c r="BR323" s="28"/>
      <c r="BS323" s="29"/>
      <c r="BT323" s="30"/>
      <c r="BU323" s="31"/>
      <c r="BV323" s="28"/>
      <c r="BW323" s="29"/>
      <c r="BX323" s="30"/>
      <c r="BY323" s="31"/>
      <c r="BZ323" s="28"/>
      <c r="CA323" s="29"/>
      <c r="CB323" s="30"/>
      <c r="CD323" s="33">
        <f t="shared" si="1639"/>
        <v>125</v>
      </c>
      <c r="CE323" s="17">
        <f t="shared" si="1640"/>
        <v>100</v>
      </c>
      <c r="CF323" s="17">
        <f t="shared" si="1641"/>
        <v>75</v>
      </c>
      <c r="CG323" s="17">
        <f t="shared" si="1642"/>
        <v>50</v>
      </c>
      <c r="CH323" s="17">
        <f t="shared" si="1643"/>
        <v>25</v>
      </c>
      <c r="CJ323" s="17">
        <f t="shared" si="1644"/>
        <v>1.3888888888888888</v>
      </c>
      <c r="CK323" s="17">
        <f t="shared" si="1645"/>
        <v>1.3157894736842106</v>
      </c>
      <c r="CL323" s="17">
        <f t="shared" si="1646"/>
        <v>1.25</v>
      </c>
      <c r="CM323" s="17">
        <f t="shared" si="1647"/>
        <v>1.1904761904761905</v>
      </c>
      <c r="CN323" s="17">
        <f t="shared" si="1648"/>
        <v>0.75757575757575757</v>
      </c>
      <c r="CO323" s="17" t="e">
        <f>#REF!+AG323+AX323+AN323+BH323+#REF!+DP323</f>
        <v>#REF!</v>
      </c>
      <c r="CP323" s="17" t="e">
        <f>CO323*1.265</f>
        <v>#REF!</v>
      </c>
      <c r="CQ323" s="17">
        <f t="shared" si="1295"/>
        <v>770.92149999999992</v>
      </c>
      <c r="CR323" s="17">
        <f t="shared" si="1296"/>
        <v>793.99509999999987</v>
      </c>
      <c r="CS323" s="17">
        <f t="shared" si="1297"/>
        <v>818.5107999999999</v>
      </c>
      <c r="CT323" s="17">
        <f t="shared" si="1298"/>
        <v>847.35279999999989</v>
      </c>
      <c r="CU323" s="17">
        <f t="shared" si="1299"/>
        <v>989.88034999999991</v>
      </c>
      <c r="CV323" s="17">
        <f t="shared" si="1649"/>
        <v>1170.0385736999999</v>
      </c>
      <c r="CW323" s="17">
        <f t="shared" si="1300"/>
        <v>40.262</v>
      </c>
      <c r="CX323" s="17">
        <f t="shared" si="1650"/>
        <v>0</v>
      </c>
      <c r="CY323" s="33"/>
      <c r="CZ323" s="33"/>
      <c r="DA323" s="17"/>
      <c r="DB323" s="17"/>
      <c r="DC323" s="17"/>
      <c r="DD323" s="15">
        <f t="shared" si="1651"/>
        <v>109.54365569444442</v>
      </c>
      <c r="DE323" s="15">
        <f t="shared" si="1652"/>
        <v>106.21511065789473</v>
      </c>
      <c r="DF323" s="15">
        <f t="shared" si="1653"/>
        <v>103.21942012499998</v>
      </c>
      <c r="DG323" s="15">
        <f t="shared" si="1654"/>
        <v>100.50903345238093</v>
      </c>
      <c r="DH323" s="15">
        <f t="shared" si="1655"/>
        <v>80.79713037878787</v>
      </c>
      <c r="DI323" s="15"/>
      <c r="DJ323" s="15"/>
      <c r="DK323" s="15"/>
      <c r="DL323" s="15"/>
      <c r="DM323" s="15"/>
      <c r="DO323" s="17"/>
      <c r="DP323" s="17">
        <v>10.7</v>
      </c>
      <c r="DQ323" s="32">
        <v>118.2</v>
      </c>
      <c r="DR323" s="32">
        <f t="shared" si="1656"/>
        <v>1172.1171159305552</v>
      </c>
      <c r="DS323" s="32">
        <f t="shared" si="1657"/>
        <v>1136.5016840394735</v>
      </c>
      <c r="DT323" s="32">
        <f t="shared" si="1658"/>
        <v>1104.4477953374997</v>
      </c>
      <c r="DU323" s="32">
        <f t="shared" si="1659"/>
        <v>1075.4466579404759</v>
      </c>
      <c r="DV323" s="32">
        <f t="shared" si="1660"/>
        <v>864.52929505303018</v>
      </c>
      <c r="DW323" s="32">
        <v>101</v>
      </c>
      <c r="DX323" s="32">
        <f t="shared" si="1661"/>
        <v>11063.909225138887</v>
      </c>
      <c r="DY323" s="32">
        <f t="shared" si="1662"/>
        <v>10727.726176447368</v>
      </c>
      <c r="DZ323" s="32">
        <f t="shared" si="1663"/>
        <v>10425.161432624998</v>
      </c>
      <c r="EA323" s="32">
        <f t="shared" si="1664"/>
        <v>10151.412378690475</v>
      </c>
      <c r="EB323" s="32">
        <f t="shared" si="1665"/>
        <v>8160.5101682575751</v>
      </c>
      <c r="ED323" s="15">
        <f t="shared" si="1666"/>
        <v>1971.7858024999996</v>
      </c>
      <c r="EE323" s="15">
        <f t="shared" si="1667"/>
        <v>2018.0871024999999</v>
      </c>
      <c r="EF323" s="15">
        <f t="shared" si="1668"/>
        <v>2064.3884024999998</v>
      </c>
      <c r="EG323" s="15">
        <f t="shared" si="1669"/>
        <v>2110.6897024999994</v>
      </c>
      <c r="EH323" s="15">
        <f t="shared" si="1670"/>
        <v>2666.3053024999999</v>
      </c>
      <c r="EI323" s="34"/>
      <c r="EJ323" s="35">
        <f t="shared" si="1671"/>
        <v>8232.2084729166672</v>
      </c>
      <c r="EK323" s="35">
        <f t="shared" si="1672"/>
        <v>6446.8885559523806</v>
      </c>
      <c r="EL323" s="35"/>
      <c r="EM323" s="35"/>
      <c r="EN323" s="15">
        <f t="shared" si="1301"/>
        <v>83.09097222222222</v>
      </c>
      <c r="EO323" s="15">
        <f t="shared" si="1366"/>
        <v>92.360965789473681</v>
      </c>
      <c r="EP323" s="15">
        <f t="shared" si="1367"/>
        <v>89.756017499999999</v>
      </c>
      <c r="EQ323" s="15">
        <f t="shared" si="1368"/>
        <v>81.50701458333333</v>
      </c>
      <c r="ER323" s="15">
        <f t="shared" si="1302"/>
        <v>63.830579761904758</v>
      </c>
      <c r="ES323" s="15"/>
      <c r="ET323" s="15">
        <f t="shared" si="1369"/>
        <v>1495.6375</v>
      </c>
      <c r="EU323" s="15">
        <f t="shared" si="1370"/>
        <v>1754.85835</v>
      </c>
      <c r="EV323" s="15">
        <f t="shared" si="1371"/>
        <v>1795.1203499999999</v>
      </c>
      <c r="EW323" s="15">
        <f t="shared" si="1673"/>
        <v>1956.1683499999999</v>
      </c>
      <c r="EX323" s="15">
        <f t="shared" si="1674"/>
        <v>2680.8843499999998</v>
      </c>
      <c r="EY323" s="17">
        <f t="shared" si="1303"/>
        <v>1495.6375</v>
      </c>
      <c r="EZ323" s="17">
        <f t="shared" si="1304"/>
        <v>1558.9730999999999</v>
      </c>
      <c r="FA323" s="17">
        <f t="shared" si="1305"/>
        <v>1623.7507999999998</v>
      </c>
      <c r="FB323" s="17">
        <f t="shared" si="1306"/>
        <v>1813.6407999999999</v>
      </c>
      <c r="FC323" s="17">
        <f t="shared" si="1307"/>
        <v>2680.8843499999998</v>
      </c>
      <c r="FE323" s="17"/>
      <c r="FF323" s="17"/>
      <c r="FG323" s="17"/>
      <c r="FH323" s="17"/>
      <c r="FI323" s="17"/>
    </row>
    <row r="324" spans="1:165" ht="13.5" thickBot="1">
      <c r="A324" s="22">
        <v>7</v>
      </c>
      <c r="B324" s="18" t="s">
        <v>314</v>
      </c>
      <c r="C324" s="23">
        <v>18</v>
      </c>
      <c r="D324" s="24">
        <v>19</v>
      </c>
      <c r="E324" s="24">
        <v>20</v>
      </c>
      <c r="F324" s="24">
        <v>21</v>
      </c>
      <c r="G324" s="25">
        <v>33</v>
      </c>
      <c r="H324" s="26"/>
      <c r="I324" s="26">
        <f t="shared" si="1675"/>
        <v>0</v>
      </c>
      <c r="J324" s="4">
        <f t="shared" si="1616"/>
        <v>0</v>
      </c>
      <c r="K324" s="4">
        <f t="shared" si="1617"/>
        <v>0</v>
      </c>
      <c r="L324" s="4">
        <f t="shared" si="1618"/>
        <v>0</v>
      </c>
      <c r="M324" s="4">
        <f t="shared" si="1619"/>
        <v>0</v>
      </c>
      <c r="N324" s="6">
        <f t="shared" si="1620"/>
        <v>0</v>
      </c>
      <c r="O324" s="14">
        <v>0</v>
      </c>
      <c r="P324" s="4">
        <f t="shared" si="1676"/>
        <v>0</v>
      </c>
      <c r="Q324" s="4">
        <f t="shared" si="1294"/>
        <v>0</v>
      </c>
      <c r="R324" s="4">
        <f t="shared" si="1621"/>
        <v>0</v>
      </c>
      <c r="S324" s="4">
        <f t="shared" si="1622"/>
        <v>0</v>
      </c>
      <c r="T324" s="4">
        <f t="shared" si="1623"/>
        <v>0</v>
      </c>
      <c r="U324" s="4">
        <f t="shared" si="1624"/>
        <v>0</v>
      </c>
      <c r="V324" s="7">
        <f t="shared" si="1625"/>
        <v>0</v>
      </c>
      <c r="W324" s="156">
        <v>8.1999999999999993</v>
      </c>
      <c r="X324" s="4">
        <v>4.91</v>
      </c>
      <c r="Y324" s="4">
        <f t="shared" si="1626"/>
        <v>40.262</v>
      </c>
      <c r="Z324" s="156">
        <v>15</v>
      </c>
      <c r="AA324" s="4">
        <v>4.91</v>
      </c>
      <c r="AB324" s="157">
        <f t="shared" si="1627"/>
        <v>73.650000000000006</v>
      </c>
      <c r="AC324" s="14">
        <v>7.3</v>
      </c>
      <c r="AD324" s="4">
        <v>44.08</v>
      </c>
      <c r="AE324" s="4" t="e">
        <f>#REF!*AC324</f>
        <v>#REF!</v>
      </c>
      <c r="AF324" s="6">
        <f t="shared" si="1628"/>
        <v>50.691999999999993</v>
      </c>
      <c r="AG324" s="7">
        <f t="shared" si="1629"/>
        <v>321.78399999999999</v>
      </c>
      <c r="AH324" s="272"/>
      <c r="AI324" s="269">
        <v>0</v>
      </c>
      <c r="AJ324" s="269"/>
      <c r="AK324" s="4">
        <f t="shared" si="1630"/>
        <v>0</v>
      </c>
      <c r="AL324" s="4"/>
      <c r="AM324" s="4"/>
      <c r="AN324" s="6">
        <f t="shared" si="1631"/>
        <v>0</v>
      </c>
      <c r="AO324" s="14">
        <v>0</v>
      </c>
      <c r="AP324" s="4">
        <v>0</v>
      </c>
      <c r="AQ324" s="4">
        <f>AP324*1.193</f>
        <v>0</v>
      </c>
      <c r="AR324" s="6">
        <f t="shared" si="1632"/>
        <v>0</v>
      </c>
      <c r="AS324" s="7">
        <f t="shared" si="1633"/>
        <v>0</v>
      </c>
      <c r="AT324" s="156">
        <v>15</v>
      </c>
      <c r="AU324" s="4">
        <v>1.62</v>
      </c>
      <c r="AV324" s="4">
        <v>4.71</v>
      </c>
      <c r="AW324" s="4">
        <f t="shared" si="1634"/>
        <v>24.3</v>
      </c>
      <c r="AX324" s="6">
        <f t="shared" si="1635"/>
        <v>70.650000000000006</v>
      </c>
      <c r="AY324" s="165">
        <v>65</v>
      </c>
      <c r="AZ324" s="4">
        <v>1.1200000000000001</v>
      </c>
      <c r="BA324" s="4">
        <v>74.599999999999994</v>
      </c>
      <c r="BB324" s="4">
        <v>84.8</v>
      </c>
      <c r="BC324" s="4">
        <v>96.8</v>
      </c>
      <c r="BD324" s="4">
        <v>156.1</v>
      </c>
      <c r="BE324" s="4">
        <f t="shared" si="1677"/>
        <v>2.4034999999999997</v>
      </c>
      <c r="BF324" s="4">
        <f t="shared" si="1636"/>
        <v>72.800000000000011</v>
      </c>
      <c r="BG324" s="6">
        <f t="shared" si="1637"/>
        <v>2.64385</v>
      </c>
      <c r="BH324" s="7">
        <f t="shared" si="1638"/>
        <v>156.22749999999999</v>
      </c>
      <c r="BI324" s="27"/>
      <c r="BJ324" s="28"/>
      <c r="BK324" s="29"/>
      <c r="BL324" s="30"/>
      <c r="BM324" s="31"/>
      <c r="BN324" s="28"/>
      <c r="BO324" s="29"/>
      <c r="BP324" s="30"/>
      <c r="BQ324" s="31"/>
      <c r="BR324" s="28"/>
      <c r="BS324" s="29"/>
      <c r="BT324" s="30"/>
      <c r="BU324" s="31"/>
      <c r="BV324" s="28"/>
      <c r="BW324" s="29"/>
      <c r="BX324" s="30"/>
      <c r="BY324" s="31"/>
      <c r="BZ324" s="28"/>
      <c r="CA324" s="29"/>
      <c r="CB324" s="30"/>
      <c r="CD324" s="33">
        <f t="shared" si="1639"/>
        <v>0</v>
      </c>
      <c r="CE324" s="17">
        <f t="shared" si="1640"/>
        <v>0</v>
      </c>
      <c r="CF324" s="17">
        <f t="shared" si="1641"/>
        <v>0</v>
      </c>
      <c r="CG324" s="17">
        <f t="shared" si="1642"/>
        <v>0</v>
      </c>
      <c r="CH324" s="17">
        <f t="shared" si="1643"/>
        <v>0</v>
      </c>
      <c r="CJ324" s="17">
        <f t="shared" si="1644"/>
        <v>0</v>
      </c>
      <c r="CK324" s="17">
        <f t="shared" si="1645"/>
        <v>0</v>
      </c>
      <c r="CL324" s="17">
        <f t="shared" si="1646"/>
        <v>0</v>
      </c>
      <c r="CM324" s="17">
        <f t="shared" si="1647"/>
        <v>0</v>
      </c>
      <c r="CN324" s="17">
        <f t="shared" si="1648"/>
        <v>0</v>
      </c>
      <c r="CO324" s="17" t="e">
        <f>#REF!+AG324+AX324+AN324+BH324+#REF!+DP324</f>
        <v>#REF!</v>
      </c>
      <c r="CP324" s="17" t="e">
        <f>CO324*1.259</f>
        <v>#REF!</v>
      </c>
      <c r="CQ324" s="17">
        <f t="shared" si="1295"/>
        <v>622.31149999999991</v>
      </c>
      <c r="CR324" s="17">
        <f t="shared" si="1296"/>
        <v>645.38509999999997</v>
      </c>
      <c r="CS324" s="17">
        <f t="shared" si="1297"/>
        <v>669.90079999999989</v>
      </c>
      <c r="CT324" s="17">
        <f t="shared" si="1298"/>
        <v>698.74279999999987</v>
      </c>
      <c r="CU324" s="17">
        <f t="shared" si="1299"/>
        <v>841.27034999999989</v>
      </c>
      <c r="CV324" s="17">
        <f t="shared" si="1649"/>
        <v>996.06409439999993</v>
      </c>
      <c r="CW324" s="17">
        <f t="shared" si="1300"/>
        <v>40.262</v>
      </c>
      <c r="CX324" s="17">
        <f t="shared" si="1650"/>
        <v>0</v>
      </c>
      <c r="CY324" s="33"/>
      <c r="CZ324" s="33"/>
      <c r="DA324" s="17"/>
      <c r="DB324" s="17"/>
      <c r="DC324" s="17"/>
      <c r="DD324" s="15">
        <f t="shared" si="1651"/>
        <v>100.04912791666665</v>
      </c>
      <c r="DE324" s="15">
        <f t="shared" si="1652"/>
        <v>97.220294868421036</v>
      </c>
      <c r="DF324" s="15">
        <f t="shared" si="1653"/>
        <v>94.674345124999974</v>
      </c>
      <c r="DG324" s="15">
        <f t="shared" si="1654"/>
        <v>92.370866785714284</v>
      </c>
      <c r="DH324" s="15">
        <f t="shared" si="1655"/>
        <v>75.61829704545454</v>
      </c>
      <c r="DI324" s="15"/>
      <c r="DJ324" s="15"/>
      <c r="DK324" s="15"/>
      <c r="DL324" s="15"/>
      <c r="DM324" s="15"/>
      <c r="DO324" s="17"/>
      <c r="DP324" s="17">
        <v>2.8</v>
      </c>
      <c r="DQ324" s="32">
        <v>118.4</v>
      </c>
      <c r="DR324" s="32">
        <f t="shared" si="1656"/>
        <v>280.13755816666662</v>
      </c>
      <c r="DS324" s="32">
        <f t="shared" si="1657"/>
        <v>272.2168256315789</v>
      </c>
      <c r="DT324" s="32">
        <f t="shared" si="1658"/>
        <v>265.08816634999994</v>
      </c>
      <c r="DU324" s="32">
        <f t="shared" si="1659"/>
        <v>258.63842699999998</v>
      </c>
      <c r="DV324" s="32">
        <f t="shared" si="1660"/>
        <v>211.7312317272727</v>
      </c>
      <c r="DW324" s="32">
        <v>46</v>
      </c>
      <c r="DX324" s="32">
        <f t="shared" si="1661"/>
        <v>4602.2598841666659</v>
      </c>
      <c r="DY324" s="32">
        <f t="shared" si="1662"/>
        <v>4472.1335639473673</v>
      </c>
      <c r="DZ324" s="32">
        <f t="shared" si="1663"/>
        <v>4355.0198757499984</v>
      </c>
      <c r="EA324" s="32">
        <f t="shared" si="1664"/>
        <v>4249.0598721428569</v>
      </c>
      <c r="EB324" s="32">
        <f t="shared" si="1665"/>
        <v>3478.4416640909089</v>
      </c>
      <c r="ED324" s="15">
        <f t="shared" si="1666"/>
        <v>1800.8843024999996</v>
      </c>
      <c r="EE324" s="15">
        <f t="shared" si="1667"/>
        <v>1847.1856024999997</v>
      </c>
      <c r="EF324" s="15">
        <f t="shared" si="1668"/>
        <v>1893.4869024999994</v>
      </c>
      <c r="EG324" s="15">
        <f t="shared" si="1669"/>
        <v>1939.7882024999999</v>
      </c>
      <c r="EH324" s="15">
        <f t="shared" si="1670"/>
        <v>2495.4038025</v>
      </c>
      <c r="EI324" s="34"/>
      <c r="EJ324" s="35">
        <f t="shared" si="1671"/>
        <v>3464.4868375000001</v>
      </c>
      <c r="EK324" s="35">
        <f t="shared" si="1672"/>
        <v>2773.4433357142857</v>
      </c>
      <c r="EL324" s="35"/>
      <c r="EM324" s="35"/>
      <c r="EN324" s="15">
        <f t="shared" si="1301"/>
        <v>74.83486111111111</v>
      </c>
      <c r="EO324" s="15">
        <f t="shared" si="1366"/>
        <v>84.539386842105259</v>
      </c>
      <c r="EP324" s="15">
        <f t="shared" si="1367"/>
        <v>82.325517499999989</v>
      </c>
      <c r="EQ324" s="15">
        <f t="shared" si="1368"/>
        <v>75.314931250000001</v>
      </c>
      <c r="ER324" s="15">
        <f t="shared" si="1302"/>
        <v>60.292246428571431</v>
      </c>
      <c r="ES324" s="15"/>
      <c r="ET324" s="15">
        <f t="shared" si="1369"/>
        <v>1347.0274999999999</v>
      </c>
      <c r="EU324" s="15">
        <f t="shared" si="1370"/>
        <v>1606.2483499999998</v>
      </c>
      <c r="EV324" s="15">
        <f t="shared" si="1371"/>
        <v>1646.5103499999998</v>
      </c>
      <c r="EW324" s="15">
        <f t="shared" si="1673"/>
        <v>1807.55835</v>
      </c>
      <c r="EX324" s="15">
        <f t="shared" si="1674"/>
        <v>2532.2743500000001</v>
      </c>
      <c r="EY324" s="17">
        <f t="shared" si="1303"/>
        <v>1347.0274999999999</v>
      </c>
      <c r="EZ324" s="17">
        <f t="shared" si="1304"/>
        <v>1410.3631</v>
      </c>
      <c r="FA324" s="17">
        <f t="shared" si="1305"/>
        <v>1475.1407999999999</v>
      </c>
      <c r="FB324" s="17">
        <f t="shared" si="1306"/>
        <v>1665.0308</v>
      </c>
      <c r="FC324" s="17">
        <f t="shared" si="1307"/>
        <v>2532.2743499999997</v>
      </c>
      <c r="FE324" s="17"/>
      <c r="FF324" s="17"/>
      <c r="FG324" s="17"/>
      <c r="FH324" s="17"/>
      <c r="FI324" s="17"/>
    </row>
    <row r="325" spans="1:165" ht="13.5" thickBot="1">
      <c r="A325" s="22">
        <v>8</v>
      </c>
      <c r="B325" s="18" t="s">
        <v>315</v>
      </c>
      <c r="C325" s="23">
        <v>18</v>
      </c>
      <c r="D325" s="24">
        <v>19</v>
      </c>
      <c r="E325" s="24">
        <v>20</v>
      </c>
      <c r="F325" s="24">
        <v>21</v>
      </c>
      <c r="G325" s="25">
        <v>33</v>
      </c>
      <c r="H325" s="26"/>
      <c r="I325" s="26">
        <f t="shared" si="1675"/>
        <v>0</v>
      </c>
      <c r="J325" s="4">
        <f t="shared" si="1616"/>
        <v>0</v>
      </c>
      <c r="K325" s="4">
        <f t="shared" si="1617"/>
        <v>0</v>
      </c>
      <c r="L325" s="4">
        <f t="shared" si="1618"/>
        <v>0</v>
      </c>
      <c r="M325" s="4">
        <f t="shared" si="1619"/>
        <v>0</v>
      </c>
      <c r="N325" s="6">
        <f t="shared" si="1620"/>
        <v>0</v>
      </c>
      <c r="O325" s="14">
        <v>0</v>
      </c>
      <c r="P325" s="4">
        <f t="shared" si="1676"/>
        <v>0</v>
      </c>
      <c r="Q325" s="4">
        <f t="shared" si="1294"/>
        <v>0</v>
      </c>
      <c r="R325" s="4">
        <f t="shared" si="1621"/>
        <v>0</v>
      </c>
      <c r="S325" s="4">
        <f t="shared" si="1622"/>
        <v>0</v>
      </c>
      <c r="T325" s="4">
        <f t="shared" si="1623"/>
        <v>0</v>
      </c>
      <c r="U325" s="4">
        <f t="shared" si="1624"/>
        <v>0</v>
      </c>
      <c r="V325" s="7">
        <f t="shared" si="1625"/>
        <v>0</v>
      </c>
      <c r="W325" s="156">
        <v>8.1999999999999993</v>
      </c>
      <c r="X325" s="4">
        <v>4.91</v>
      </c>
      <c r="Y325" s="4">
        <f t="shared" si="1626"/>
        <v>40.262</v>
      </c>
      <c r="Z325" s="156">
        <v>15</v>
      </c>
      <c r="AA325" s="4">
        <v>4.91</v>
      </c>
      <c r="AB325" s="157">
        <f t="shared" si="1627"/>
        <v>73.650000000000006</v>
      </c>
      <c r="AC325" s="14">
        <v>7.3</v>
      </c>
      <c r="AD325" s="4">
        <v>11.08</v>
      </c>
      <c r="AE325" s="4" t="e">
        <f>#REF!*AC325</f>
        <v>#REF!</v>
      </c>
      <c r="AF325" s="6">
        <f t="shared" si="1628"/>
        <v>12.741999999999999</v>
      </c>
      <c r="AG325" s="7">
        <f t="shared" si="1629"/>
        <v>80.884</v>
      </c>
      <c r="AH325" s="272">
        <v>1</v>
      </c>
      <c r="AI325" s="269">
        <v>0</v>
      </c>
      <c r="AJ325" s="269">
        <v>160</v>
      </c>
      <c r="AK325" s="4">
        <f t="shared" si="1630"/>
        <v>0</v>
      </c>
      <c r="AL325" s="4"/>
      <c r="AM325" s="4"/>
      <c r="AN325" s="6">
        <f t="shared" si="1631"/>
        <v>160</v>
      </c>
      <c r="AO325" s="13">
        <v>0.1</v>
      </c>
      <c r="AP325" s="4">
        <v>0</v>
      </c>
      <c r="AQ325" s="4">
        <v>184</v>
      </c>
      <c r="AR325" s="6">
        <f t="shared" si="1632"/>
        <v>202.4</v>
      </c>
      <c r="AS325" s="7">
        <f t="shared" si="1633"/>
        <v>18.400000000000002</v>
      </c>
      <c r="AT325" s="156">
        <v>15</v>
      </c>
      <c r="AU325" s="4">
        <v>1.62</v>
      </c>
      <c r="AV325" s="4">
        <v>4.71</v>
      </c>
      <c r="AW325" s="4">
        <f t="shared" si="1634"/>
        <v>24.3</v>
      </c>
      <c r="AX325" s="6">
        <f t="shared" si="1635"/>
        <v>70.650000000000006</v>
      </c>
      <c r="AY325" s="165">
        <v>65</v>
      </c>
      <c r="AZ325" s="4">
        <v>1.1200000000000001</v>
      </c>
      <c r="BA325" s="4">
        <v>74.599999999999994</v>
      </c>
      <c r="BB325" s="4">
        <v>84.8</v>
      </c>
      <c r="BC325" s="4">
        <v>96.8</v>
      </c>
      <c r="BD325" s="4">
        <v>156.1</v>
      </c>
      <c r="BE325" s="4">
        <f t="shared" si="1677"/>
        <v>2.4034999999999997</v>
      </c>
      <c r="BF325" s="4">
        <f t="shared" si="1636"/>
        <v>72.800000000000011</v>
      </c>
      <c r="BG325" s="6">
        <f t="shared" si="1637"/>
        <v>2.64385</v>
      </c>
      <c r="BH325" s="7">
        <f t="shared" si="1638"/>
        <v>156.22749999999999</v>
      </c>
      <c r="BI325" s="27"/>
      <c r="BJ325" s="28"/>
      <c r="BK325" s="29"/>
      <c r="BL325" s="30"/>
      <c r="BM325" s="31"/>
      <c r="BN325" s="28"/>
      <c r="BO325" s="29"/>
      <c r="BP325" s="30"/>
      <c r="BQ325" s="31"/>
      <c r="BR325" s="28"/>
      <c r="BS325" s="29"/>
      <c r="BT325" s="30"/>
      <c r="BU325" s="31"/>
      <c r="BV325" s="28"/>
      <c r="BW325" s="29"/>
      <c r="BX325" s="30"/>
      <c r="BY325" s="31"/>
      <c r="BZ325" s="28"/>
      <c r="CA325" s="29"/>
      <c r="CB325" s="30"/>
      <c r="CD325" s="33">
        <f t="shared" si="1639"/>
        <v>92.000000000000014</v>
      </c>
      <c r="CE325" s="17">
        <f t="shared" si="1640"/>
        <v>73.600000000000009</v>
      </c>
      <c r="CF325" s="17">
        <f t="shared" si="1641"/>
        <v>55.2</v>
      </c>
      <c r="CG325" s="17">
        <f t="shared" si="1642"/>
        <v>36.800000000000004</v>
      </c>
      <c r="CH325" s="17">
        <f t="shared" si="1643"/>
        <v>18.400000000000002</v>
      </c>
      <c r="CJ325" s="17">
        <f t="shared" si="1644"/>
        <v>1.0222222222222224</v>
      </c>
      <c r="CK325" s="17">
        <f t="shared" si="1645"/>
        <v>0.96842105263157907</v>
      </c>
      <c r="CL325" s="17">
        <f t="shared" si="1646"/>
        <v>0.92000000000000015</v>
      </c>
      <c r="CM325" s="17">
        <f t="shared" si="1647"/>
        <v>0.8761904761904763</v>
      </c>
      <c r="CN325" s="17">
        <f t="shared" si="1648"/>
        <v>0.55757575757575761</v>
      </c>
      <c r="CO325" s="17" t="e">
        <f>#REF!+AG325+AX325+AN325+BH325+#REF!+DP325</f>
        <v>#REF!</v>
      </c>
      <c r="CP325" s="17" t="e">
        <f>CO325*1.228</f>
        <v>#REF!</v>
      </c>
      <c r="CQ325" s="17">
        <f t="shared" si="1295"/>
        <v>559.81149999999991</v>
      </c>
      <c r="CR325" s="17">
        <f t="shared" si="1296"/>
        <v>582.88509999999997</v>
      </c>
      <c r="CS325" s="17">
        <f t="shared" si="1297"/>
        <v>607.40079999999989</v>
      </c>
      <c r="CT325" s="17">
        <f t="shared" si="1298"/>
        <v>636.24279999999987</v>
      </c>
      <c r="CU325" s="17">
        <f t="shared" si="1299"/>
        <v>778.77034999999989</v>
      </c>
      <c r="CV325" s="17">
        <f t="shared" si="1649"/>
        <v>920.50655369999993</v>
      </c>
      <c r="CW325" s="17">
        <f t="shared" si="1300"/>
        <v>40.262</v>
      </c>
      <c r="CX325" s="17">
        <f t="shared" si="1650"/>
        <v>0</v>
      </c>
      <c r="CY325" s="33"/>
      <c r="CZ325" s="33"/>
      <c r="DA325" s="17"/>
      <c r="DB325" s="17"/>
      <c r="DC325" s="17"/>
      <c r="DD325" s="15">
        <f t="shared" si="1651"/>
        <v>96.056072361111106</v>
      </c>
      <c r="DE325" s="15">
        <f t="shared" si="1652"/>
        <v>93.437400131578926</v>
      </c>
      <c r="DF325" s="15">
        <f t="shared" si="1653"/>
        <v>91.080595124999988</v>
      </c>
      <c r="DG325" s="15">
        <f t="shared" si="1654"/>
        <v>88.948247738095233</v>
      </c>
      <c r="DH325" s="15">
        <f t="shared" si="1655"/>
        <v>73.440266742424242</v>
      </c>
      <c r="DI325" s="15"/>
      <c r="DJ325" s="15"/>
      <c r="DK325" s="15"/>
      <c r="DL325" s="15"/>
      <c r="DM325" s="15"/>
      <c r="DO325" s="17"/>
      <c r="DP325" s="17">
        <v>6.5</v>
      </c>
      <c r="DQ325" s="32">
        <v>118.2</v>
      </c>
      <c r="DR325" s="32">
        <f t="shared" si="1656"/>
        <v>624.36447034722221</v>
      </c>
      <c r="DS325" s="32">
        <f t="shared" si="1657"/>
        <v>607.34310085526306</v>
      </c>
      <c r="DT325" s="32">
        <f t="shared" si="1658"/>
        <v>592.02386831249987</v>
      </c>
      <c r="DU325" s="32">
        <f t="shared" si="1659"/>
        <v>578.16361029761902</v>
      </c>
      <c r="DV325" s="32">
        <f t="shared" si="1660"/>
        <v>477.3617338257576</v>
      </c>
      <c r="DW325" s="32">
        <v>117</v>
      </c>
      <c r="DX325" s="32">
        <f t="shared" si="1661"/>
        <v>11238.560466249999</v>
      </c>
      <c r="DY325" s="32">
        <f t="shared" si="1662"/>
        <v>10932.175815394734</v>
      </c>
      <c r="DZ325" s="32">
        <f t="shared" si="1663"/>
        <v>10656.429629624998</v>
      </c>
      <c r="EA325" s="32">
        <f t="shared" si="1664"/>
        <v>10406.944985357142</v>
      </c>
      <c r="EB325" s="32">
        <f t="shared" si="1665"/>
        <v>8592.5112088636361</v>
      </c>
      <c r="ED325" s="15">
        <f t="shared" si="1666"/>
        <v>1729.0093024999999</v>
      </c>
      <c r="EE325" s="15">
        <f t="shared" si="1667"/>
        <v>1775.3106024999995</v>
      </c>
      <c r="EF325" s="15">
        <f t="shared" si="1668"/>
        <v>1821.6119024999998</v>
      </c>
      <c r="EG325" s="15">
        <f t="shared" si="1669"/>
        <v>1867.9132024999999</v>
      </c>
      <c r="EH325" s="15">
        <f t="shared" si="1670"/>
        <v>2423.5288025</v>
      </c>
      <c r="EI325" s="34"/>
      <c r="EJ325" s="35">
        <f t="shared" si="1671"/>
        <v>8507.1594562499995</v>
      </c>
      <c r="EK325" s="35">
        <f t="shared" si="1672"/>
        <v>6880.0856892857146</v>
      </c>
      <c r="EL325" s="35"/>
      <c r="EM325" s="35"/>
      <c r="EN325" s="15">
        <f t="shared" si="1301"/>
        <v>71.362638888888881</v>
      </c>
      <c r="EO325" s="15">
        <f t="shared" si="1366"/>
        <v>81.249913157894724</v>
      </c>
      <c r="EP325" s="15">
        <f t="shared" si="1367"/>
        <v>79.200517499999989</v>
      </c>
      <c r="EQ325" s="15">
        <f t="shared" si="1368"/>
        <v>72.710764583333329</v>
      </c>
      <c r="ER325" s="15">
        <f t="shared" si="1302"/>
        <v>58.80415119047619</v>
      </c>
      <c r="ES325" s="15"/>
      <c r="ET325" s="15">
        <f t="shared" si="1369"/>
        <v>1284.5274999999999</v>
      </c>
      <c r="EU325" s="15">
        <f t="shared" si="1370"/>
        <v>1543.7483499999998</v>
      </c>
      <c r="EV325" s="15">
        <f t="shared" si="1371"/>
        <v>1584.0103499999998</v>
      </c>
      <c r="EW325" s="15">
        <f t="shared" si="1673"/>
        <v>1745.0583499999998</v>
      </c>
      <c r="EX325" s="15">
        <f t="shared" si="1674"/>
        <v>2469.7743500000001</v>
      </c>
      <c r="EY325" s="17">
        <f t="shared" si="1303"/>
        <v>1284.5274999999999</v>
      </c>
      <c r="EZ325" s="17">
        <f t="shared" si="1304"/>
        <v>1347.8631</v>
      </c>
      <c r="FA325" s="17">
        <f t="shared" si="1305"/>
        <v>1412.6407999999999</v>
      </c>
      <c r="FB325" s="17">
        <f t="shared" si="1306"/>
        <v>1602.5308</v>
      </c>
      <c r="FC325" s="17">
        <f t="shared" si="1307"/>
        <v>2469.7743499999997</v>
      </c>
      <c r="FE325" s="17"/>
      <c r="FF325" s="17"/>
      <c r="FG325" s="17"/>
      <c r="FH325" s="17"/>
      <c r="FI325" s="17"/>
    </row>
    <row r="326" spans="1:165" ht="13.5" thickBot="1">
      <c r="A326" s="22">
        <v>9</v>
      </c>
      <c r="B326" s="18" t="s">
        <v>316</v>
      </c>
      <c r="C326" s="23">
        <v>18</v>
      </c>
      <c r="D326" s="24">
        <v>19</v>
      </c>
      <c r="E326" s="24">
        <v>20</v>
      </c>
      <c r="F326" s="24">
        <v>21</v>
      </c>
      <c r="G326" s="25">
        <v>33</v>
      </c>
      <c r="H326" s="26"/>
      <c r="I326" s="26">
        <f t="shared" si="1675"/>
        <v>0</v>
      </c>
      <c r="J326" s="4">
        <f t="shared" si="1616"/>
        <v>0</v>
      </c>
      <c r="K326" s="4">
        <f t="shared" si="1617"/>
        <v>0</v>
      </c>
      <c r="L326" s="4">
        <f t="shared" si="1618"/>
        <v>0</v>
      </c>
      <c r="M326" s="4">
        <f t="shared" si="1619"/>
        <v>0</v>
      </c>
      <c r="N326" s="6">
        <f t="shared" si="1620"/>
        <v>0</v>
      </c>
      <c r="O326" s="14">
        <v>0</v>
      </c>
      <c r="P326" s="4">
        <f t="shared" si="1676"/>
        <v>0</v>
      </c>
      <c r="Q326" s="4">
        <f t="shared" si="1294"/>
        <v>0</v>
      </c>
      <c r="R326" s="4">
        <f t="shared" si="1621"/>
        <v>0</v>
      </c>
      <c r="S326" s="4">
        <f t="shared" si="1622"/>
        <v>0</v>
      </c>
      <c r="T326" s="4">
        <f t="shared" si="1623"/>
        <v>0</v>
      </c>
      <c r="U326" s="4">
        <f t="shared" si="1624"/>
        <v>0</v>
      </c>
      <c r="V326" s="7">
        <f t="shared" si="1625"/>
        <v>0</v>
      </c>
      <c r="W326" s="156">
        <v>8.1999999999999993</v>
      </c>
      <c r="X326" s="4">
        <v>4.91</v>
      </c>
      <c r="Y326" s="4">
        <f t="shared" si="1626"/>
        <v>40.262</v>
      </c>
      <c r="Z326" s="156">
        <v>15</v>
      </c>
      <c r="AA326" s="4">
        <v>4.91</v>
      </c>
      <c r="AB326" s="157">
        <f t="shared" si="1627"/>
        <v>73.650000000000006</v>
      </c>
      <c r="AC326" s="14">
        <v>7.3</v>
      </c>
      <c r="AD326" s="4">
        <v>44.08</v>
      </c>
      <c r="AE326" s="4" t="e">
        <f>#REF!*AC326</f>
        <v>#REF!</v>
      </c>
      <c r="AF326" s="6">
        <f t="shared" si="1628"/>
        <v>50.691999999999993</v>
      </c>
      <c r="AG326" s="7">
        <f t="shared" si="1629"/>
        <v>321.78399999999999</v>
      </c>
      <c r="AH326" s="5"/>
      <c r="AI326" s="4">
        <v>0</v>
      </c>
      <c r="AJ326" s="4"/>
      <c r="AK326" s="4">
        <f t="shared" si="1630"/>
        <v>0</v>
      </c>
      <c r="AL326" s="4"/>
      <c r="AM326" s="4"/>
      <c r="AN326" s="6">
        <f t="shared" si="1631"/>
        <v>0</v>
      </c>
      <c r="AO326" s="13">
        <v>0.25</v>
      </c>
      <c r="AP326" s="4">
        <v>0</v>
      </c>
      <c r="AQ326" s="4">
        <v>80</v>
      </c>
      <c r="AR326" s="6">
        <f t="shared" si="1632"/>
        <v>88</v>
      </c>
      <c r="AS326" s="7">
        <f t="shared" si="1633"/>
        <v>20</v>
      </c>
      <c r="AT326" s="156">
        <v>15</v>
      </c>
      <c r="AU326" s="4">
        <v>1.62</v>
      </c>
      <c r="AV326" s="4">
        <v>4.71</v>
      </c>
      <c r="AW326" s="4">
        <f t="shared" si="1634"/>
        <v>24.3</v>
      </c>
      <c r="AX326" s="6">
        <f t="shared" si="1635"/>
        <v>70.650000000000006</v>
      </c>
      <c r="AY326" s="165">
        <v>65</v>
      </c>
      <c r="AZ326" s="4">
        <v>1.1200000000000001</v>
      </c>
      <c r="BA326" s="4">
        <v>74.599999999999994</v>
      </c>
      <c r="BB326" s="4">
        <v>84.8</v>
      </c>
      <c r="BC326" s="4">
        <v>96.8</v>
      </c>
      <c r="BD326" s="4">
        <v>156.1</v>
      </c>
      <c r="BE326" s="4">
        <f t="shared" si="1677"/>
        <v>2.4034999999999997</v>
      </c>
      <c r="BF326" s="4">
        <f t="shared" si="1636"/>
        <v>72.800000000000011</v>
      </c>
      <c r="BG326" s="6">
        <f t="shared" si="1637"/>
        <v>2.64385</v>
      </c>
      <c r="BH326" s="7">
        <f t="shared" si="1638"/>
        <v>156.22749999999999</v>
      </c>
      <c r="BI326" s="27"/>
      <c r="BJ326" s="28"/>
      <c r="BK326" s="29"/>
      <c r="BL326" s="30"/>
      <c r="BM326" s="31"/>
      <c r="BN326" s="28"/>
      <c r="BO326" s="29"/>
      <c r="BP326" s="30"/>
      <c r="BQ326" s="31"/>
      <c r="BR326" s="28"/>
      <c r="BS326" s="29"/>
      <c r="BT326" s="30"/>
      <c r="BU326" s="31"/>
      <c r="BV326" s="28"/>
      <c r="BW326" s="29"/>
      <c r="BX326" s="30"/>
      <c r="BY326" s="31"/>
      <c r="BZ326" s="28"/>
      <c r="CA326" s="29"/>
      <c r="CB326" s="30"/>
      <c r="CD326" s="33">
        <f t="shared" si="1639"/>
        <v>100</v>
      </c>
      <c r="CE326" s="17">
        <f t="shared" si="1640"/>
        <v>80</v>
      </c>
      <c r="CF326" s="17">
        <f t="shared" si="1641"/>
        <v>60</v>
      </c>
      <c r="CG326" s="17">
        <f t="shared" si="1642"/>
        <v>40</v>
      </c>
      <c r="CH326" s="17">
        <f t="shared" si="1643"/>
        <v>20</v>
      </c>
      <c r="CJ326" s="17">
        <f t="shared" si="1644"/>
        <v>1.1111111111111112</v>
      </c>
      <c r="CK326" s="17">
        <f t="shared" si="1645"/>
        <v>1.0526315789473684</v>
      </c>
      <c r="CL326" s="17">
        <f t="shared" si="1646"/>
        <v>1</v>
      </c>
      <c r="CM326" s="17">
        <f t="shared" si="1647"/>
        <v>0.95238095238095233</v>
      </c>
      <c r="CN326" s="17">
        <f t="shared" si="1648"/>
        <v>0.60606060606060608</v>
      </c>
      <c r="CO326" s="17" t="e">
        <f>#REF!+AG326+AX326+AN326+BH326+#REF!+DP326</f>
        <v>#REF!</v>
      </c>
      <c r="CP326" s="17" t="e">
        <f>CO326*1.261</f>
        <v>#REF!</v>
      </c>
      <c r="CQ326" s="17">
        <f t="shared" si="1295"/>
        <v>642.31149999999991</v>
      </c>
      <c r="CR326" s="17">
        <f t="shared" si="1296"/>
        <v>665.38509999999997</v>
      </c>
      <c r="CS326" s="17">
        <f t="shared" si="1297"/>
        <v>689.90079999999989</v>
      </c>
      <c r="CT326" s="17">
        <f t="shared" si="1298"/>
        <v>718.74279999999987</v>
      </c>
      <c r="CU326" s="17">
        <f t="shared" si="1299"/>
        <v>861.27034999999989</v>
      </c>
      <c r="CV326" s="17">
        <f t="shared" si="1649"/>
        <v>990.46090249999997</v>
      </c>
      <c r="CW326" s="17">
        <f t="shared" si="1300"/>
        <v>40.262</v>
      </c>
      <c r="CX326" s="17">
        <f t="shared" si="1650"/>
        <v>0</v>
      </c>
      <c r="CY326" s="33"/>
      <c r="CZ326" s="33"/>
      <c r="DA326" s="17"/>
      <c r="DB326" s="17"/>
      <c r="DC326" s="17"/>
      <c r="DD326" s="15">
        <f t="shared" si="1651"/>
        <v>101.32690569444442</v>
      </c>
      <c r="DE326" s="15">
        <f t="shared" si="1652"/>
        <v>98.430821184210515</v>
      </c>
      <c r="DF326" s="15">
        <f t="shared" si="1653"/>
        <v>95.824345124999979</v>
      </c>
      <c r="DG326" s="15">
        <f t="shared" si="1654"/>
        <v>93.466104880952358</v>
      </c>
      <c r="DH326" s="15">
        <f t="shared" si="1655"/>
        <v>76.315266742424242</v>
      </c>
      <c r="DI326" s="15"/>
      <c r="DJ326" s="15"/>
      <c r="DK326" s="15"/>
      <c r="DL326" s="15"/>
      <c r="DM326" s="15"/>
      <c r="DO326" s="17"/>
      <c r="DP326" s="17">
        <v>3</v>
      </c>
      <c r="DQ326" s="32">
        <v>115</v>
      </c>
      <c r="DR326" s="32">
        <f t="shared" si="1656"/>
        <v>303.98071708333327</v>
      </c>
      <c r="DS326" s="32">
        <f t="shared" si="1657"/>
        <v>295.29246355263155</v>
      </c>
      <c r="DT326" s="32">
        <f t="shared" si="1658"/>
        <v>287.47303537499994</v>
      </c>
      <c r="DU326" s="32">
        <f t="shared" si="1659"/>
        <v>280.39831464285709</v>
      </c>
      <c r="DV326" s="32">
        <f t="shared" si="1660"/>
        <v>228.94580022727274</v>
      </c>
      <c r="DW326" s="32">
        <v>108</v>
      </c>
      <c r="DX326" s="32">
        <f t="shared" si="1661"/>
        <v>10943.305814999998</v>
      </c>
      <c r="DY326" s="32">
        <f t="shared" si="1662"/>
        <v>10630.528687894735</v>
      </c>
      <c r="DZ326" s="32">
        <f t="shared" si="1663"/>
        <v>10349.029273499998</v>
      </c>
      <c r="EA326" s="32">
        <f t="shared" si="1664"/>
        <v>10094.339327142854</v>
      </c>
      <c r="EB326" s="32">
        <f t="shared" si="1665"/>
        <v>8242.0488081818185</v>
      </c>
      <c r="ED326" s="15">
        <f t="shared" si="1666"/>
        <v>1823.8843024999996</v>
      </c>
      <c r="EE326" s="15">
        <f t="shared" si="1667"/>
        <v>1870.1856024999997</v>
      </c>
      <c r="EF326" s="15">
        <f t="shared" si="1668"/>
        <v>1916.4869024999996</v>
      </c>
      <c r="EG326" s="15">
        <f t="shared" si="1669"/>
        <v>1962.7882024999994</v>
      </c>
      <c r="EH326" s="15">
        <f t="shared" si="1670"/>
        <v>2518.4038025</v>
      </c>
      <c r="EI326" s="34"/>
      <c r="EJ326" s="35">
        <f t="shared" si="1671"/>
        <v>8224.0125749999988</v>
      </c>
      <c r="EK326" s="35">
        <f t="shared" si="1672"/>
        <v>6562.9911857142852</v>
      </c>
      <c r="EL326" s="35"/>
      <c r="EM326" s="35"/>
      <c r="EN326" s="15">
        <f t="shared" si="1301"/>
        <v>75.945972222222224</v>
      </c>
      <c r="EO326" s="15">
        <f t="shared" si="1366"/>
        <v>85.592018421052629</v>
      </c>
      <c r="EP326" s="15">
        <f t="shared" si="1367"/>
        <v>83.325517499999989</v>
      </c>
      <c r="EQ326" s="15">
        <f t="shared" si="1368"/>
        <v>76.148264583333329</v>
      </c>
      <c r="ER326" s="15">
        <f t="shared" si="1302"/>
        <v>60.768436904761899</v>
      </c>
      <c r="ES326" s="15"/>
      <c r="ET326" s="15">
        <f t="shared" si="1369"/>
        <v>1367.0275000000001</v>
      </c>
      <c r="EU326" s="15">
        <f t="shared" si="1370"/>
        <v>1626.2483499999998</v>
      </c>
      <c r="EV326" s="15">
        <f t="shared" si="1371"/>
        <v>1666.5103499999998</v>
      </c>
      <c r="EW326" s="15">
        <f t="shared" si="1673"/>
        <v>1827.5583499999998</v>
      </c>
      <c r="EX326" s="15">
        <f t="shared" si="1674"/>
        <v>2552.2743499999997</v>
      </c>
      <c r="EY326" s="17">
        <f t="shared" si="1303"/>
        <v>1367.0275000000001</v>
      </c>
      <c r="EZ326" s="17">
        <f t="shared" si="1304"/>
        <v>1430.3631</v>
      </c>
      <c r="FA326" s="17">
        <f t="shared" si="1305"/>
        <v>1495.1407999999999</v>
      </c>
      <c r="FB326" s="17">
        <f t="shared" si="1306"/>
        <v>1685.0308</v>
      </c>
      <c r="FC326" s="17">
        <f t="shared" si="1307"/>
        <v>2552.2743499999997</v>
      </c>
      <c r="FE326" s="17"/>
      <c r="FF326" s="17"/>
      <c r="FG326" s="17"/>
      <c r="FH326" s="17"/>
      <c r="FI326" s="17"/>
    </row>
    <row r="327" spans="1:165" ht="13.5" thickBot="1">
      <c r="A327" s="22">
        <v>10</v>
      </c>
      <c r="B327" s="18" t="s">
        <v>317</v>
      </c>
      <c r="C327" s="23">
        <v>18</v>
      </c>
      <c r="D327" s="24">
        <v>19</v>
      </c>
      <c r="E327" s="24">
        <v>20</v>
      </c>
      <c r="F327" s="24">
        <v>21</v>
      </c>
      <c r="G327" s="25">
        <v>33</v>
      </c>
      <c r="H327" s="26"/>
      <c r="I327" s="26">
        <f t="shared" si="1675"/>
        <v>0</v>
      </c>
      <c r="J327" s="4">
        <f t="shared" si="1616"/>
        <v>0</v>
      </c>
      <c r="K327" s="4">
        <f t="shared" si="1617"/>
        <v>0</v>
      </c>
      <c r="L327" s="4">
        <f t="shared" si="1618"/>
        <v>0</v>
      </c>
      <c r="M327" s="4">
        <f t="shared" si="1619"/>
        <v>0</v>
      </c>
      <c r="N327" s="6">
        <f t="shared" si="1620"/>
        <v>0</v>
      </c>
      <c r="O327" s="14">
        <v>0</v>
      </c>
      <c r="P327" s="4">
        <f t="shared" si="1676"/>
        <v>0</v>
      </c>
      <c r="Q327" s="4">
        <f t="shared" si="1294"/>
        <v>0</v>
      </c>
      <c r="R327" s="4">
        <f t="shared" si="1621"/>
        <v>0</v>
      </c>
      <c r="S327" s="4">
        <f t="shared" si="1622"/>
        <v>0</v>
      </c>
      <c r="T327" s="4">
        <f t="shared" si="1623"/>
        <v>0</v>
      </c>
      <c r="U327" s="4">
        <f t="shared" si="1624"/>
        <v>0</v>
      </c>
      <c r="V327" s="7">
        <f t="shared" si="1625"/>
        <v>0</v>
      </c>
      <c r="W327" s="156">
        <v>8.1999999999999993</v>
      </c>
      <c r="X327" s="4">
        <v>4.91</v>
      </c>
      <c r="Y327" s="4">
        <f t="shared" si="1626"/>
        <v>40.262</v>
      </c>
      <c r="Z327" s="156">
        <v>15</v>
      </c>
      <c r="AA327" s="4">
        <v>4.91</v>
      </c>
      <c r="AB327" s="157">
        <f t="shared" si="1627"/>
        <v>73.650000000000006</v>
      </c>
      <c r="AC327" s="14">
        <v>7.3</v>
      </c>
      <c r="AD327" s="4">
        <v>46.2</v>
      </c>
      <c r="AE327" s="4" t="e">
        <f>#REF!*AC327</f>
        <v>#REF!</v>
      </c>
      <c r="AF327" s="6">
        <f t="shared" si="1628"/>
        <v>53.13</v>
      </c>
      <c r="AG327" s="7">
        <f t="shared" si="1629"/>
        <v>337.26</v>
      </c>
      <c r="AH327" s="5"/>
      <c r="AI327" s="4">
        <v>0</v>
      </c>
      <c r="AJ327" s="4"/>
      <c r="AK327" s="4">
        <f t="shared" si="1630"/>
        <v>0</v>
      </c>
      <c r="AL327" s="4"/>
      <c r="AM327" s="4"/>
      <c r="AN327" s="6">
        <f t="shared" si="1631"/>
        <v>0</v>
      </c>
      <c r="AO327" s="13">
        <v>1</v>
      </c>
      <c r="AP327" s="4">
        <v>0</v>
      </c>
      <c r="AQ327" s="4">
        <v>17</v>
      </c>
      <c r="AR327" s="6">
        <f t="shared" si="1632"/>
        <v>18.700000000000003</v>
      </c>
      <c r="AS327" s="7">
        <f t="shared" si="1633"/>
        <v>17</v>
      </c>
      <c r="AT327" s="156">
        <v>15</v>
      </c>
      <c r="AU327" s="4">
        <v>1.62</v>
      </c>
      <c r="AV327" s="4">
        <v>4.71</v>
      </c>
      <c r="AW327" s="4">
        <f t="shared" si="1634"/>
        <v>24.3</v>
      </c>
      <c r="AX327" s="6">
        <f t="shared" si="1635"/>
        <v>70.650000000000006</v>
      </c>
      <c r="AY327" s="165">
        <v>65</v>
      </c>
      <c r="AZ327" s="4">
        <v>1.1200000000000001</v>
      </c>
      <c r="BA327" s="4">
        <v>74.599999999999994</v>
      </c>
      <c r="BB327" s="4">
        <v>84.8</v>
      </c>
      <c r="BC327" s="4">
        <v>96.8</v>
      </c>
      <c r="BD327" s="4">
        <v>156.1</v>
      </c>
      <c r="BE327" s="4">
        <f t="shared" si="1677"/>
        <v>2.4034999999999997</v>
      </c>
      <c r="BF327" s="4">
        <f t="shared" si="1636"/>
        <v>72.800000000000011</v>
      </c>
      <c r="BG327" s="6">
        <f t="shared" si="1637"/>
        <v>2.64385</v>
      </c>
      <c r="BH327" s="7">
        <f t="shared" si="1638"/>
        <v>156.22749999999999</v>
      </c>
      <c r="BI327" s="27"/>
      <c r="BJ327" s="28"/>
      <c r="BK327" s="29"/>
      <c r="BL327" s="30"/>
      <c r="BM327" s="31"/>
      <c r="BN327" s="28"/>
      <c r="BO327" s="29"/>
      <c r="BP327" s="30"/>
      <c r="BQ327" s="31"/>
      <c r="BR327" s="28"/>
      <c r="BS327" s="29"/>
      <c r="BT327" s="30"/>
      <c r="BU327" s="31"/>
      <c r="BV327" s="28"/>
      <c r="BW327" s="29"/>
      <c r="BX327" s="30"/>
      <c r="BY327" s="31"/>
      <c r="BZ327" s="28"/>
      <c r="CA327" s="29"/>
      <c r="CB327" s="30"/>
      <c r="CD327" s="33">
        <f t="shared" si="1639"/>
        <v>85</v>
      </c>
      <c r="CE327" s="17">
        <f t="shared" si="1640"/>
        <v>68</v>
      </c>
      <c r="CF327" s="17">
        <f t="shared" si="1641"/>
        <v>51</v>
      </c>
      <c r="CG327" s="17">
        <f t="shared" si="1642"/>
        <v>34</v>
      </c>
      <c r="CH327" s="17">
        <f t="shared" si="1643"/>
        <v>17</v>
      </c>
      <c r="CJ327" s="17">
        <f t="shared" si="1644"/>
        <v>0.94444444444444442</v>
      </c>
      <c r="CK327" s="17">
        <f t="shared" si="1645"/>
        <v>0.89473684210526316</v>
      </c>
      <c r="CL327" s="17">
        <f t="shared" si="1646"/>
        <v>0.85</v>
      </c>
      <c r="CM327" s="17">
        <f t="shared" si="1647"/>
        <v>0.80952380952380953</v>
      </c>
      <c r="CN327" s="17">
        <f t="shared" si="1648"/>
        <v>0.51515151515151514</v>
      </c>
      <c r="CO327" s="17" t="e">
        <f>#REF!+AG327+AX327+AN327+BH327+#REF!+DP327</f>
        <v>#REF!</v>
      </c>
      <c r="CP327" s="17" t="e">
        <f>CO327*1.246</f>
        <v>#REF!</v>
      </c>
      <c r="CQ327" s="17">
        <f t="shared" si="1295"/>
        <v>654.78749999999991</v>
      </c>
      <c r="CR327" s="17">
        <f t="shared" si="1296"/>
        <v>677.86109999999985</v>
      </c>
      <c r="CS327" s="17">
        <f t="shared" si="1297"/>
        <v>702.37679999999989</v>
      </c>
      <c r="CT327" s="17">
        <f t="shared" si="1298"/>
        <v>731.21879999999987</v>
      </c>
      <c r="CU327" s="17">
        <f t="shared" si="1299"/>
        <v>873.74634999999989</v>
      </c>
      <c r="CV327" s="17">
        <f t="shared" si="1649"/>
        <v>1012.6720196499998</v>
      </c>
      <c r="CW327" s="17">
        <f t="shared" si="1300"/>
        <v>40.262</v>
      </c>
      <c r="CX327" s="17">
        <f t="shared" si="1650"/>
        <v>0</v>
      </c>
      <c r="CY327" s="33"/>
      <c r="CZ327" s="33"/>
      <c r="DA327" s="17"/>
      <c r="DB327" s="17"/>
      <c r="DC327" s="17"/>
      <c r="DD327" s="15">
        <f t="shared" si="1651"/>
        <v>102.12398347222221</v>
      </c>
      <c r="DE327" s="15">
        <f t="shared" si="1652"/>
        <v>99.185947499999983</v>
      </c>
      <c r="DF327" s="15">
        <f t="shared" si="1653"/>
        <v>96.541715124999982</v>
      </c>
      <c r="DG327" s="15">
        <f t="shared" si="1654"/>
        <v>94.149314404761896</v>
      </c>
      <c r="DH327" s="15">
        <f t="shared" si="1655"/>
        <v>76.750036439393924</v>
      </c>
      <c r="DI327" s="15"/>
      <c r="DJ327" s="15"/>
      <c r="DK327" s="15"/>
      <c r="DL327" s="15"/>
      <c r="DM327" s="15"/>
      <c r="DO327" s="17"/>
      <c r="DP327" s="17">
        <v>8.1</v>
      </c>
      <c r="DQ327" s="32">
        <v>115.9</v>
      </c>
      <c r="DR327" s="32">
        <f t="shared" si="1656"/>
        <v>827.20426612499989</v>
      </c>
      <c r="DS327" s="32">
        <f t="shared" si="1657"/>
        <v>803.40617474999988</v>
      </c>
      <c r="DT327" s="32">
        <f t="shared" si="1658"/>
        <v>781.9878925124998</v>
      </c>
      <c r="DU327" s="32">
        <f t="shared" si="1659"/>
        <v>762.60944667857132</v>
      </c>
      <c r="DV327" s="32">
        <f t="shared" si="1660"/>
        <v>621.67529515909075</v>
      </c>
      <c r="DW327" s="32">
        <v>66</v>
      </c>
      <c r="DX327" s="32">
        <f t="shared" si="1661"/>
        <v>6740.1829091666659</v>
      </c>
      <c r="DY327" s="32">
        <f t="shared" si="1662"/>
        <v>6546.2725349999992</v>
      </c>
      <c r="DZ327" s="32">
        <f t="shared" si="1663"/>
        <v>6371.7531982499986</v>
      </c>
      <c r="EA327" s="32">
        <f t="shared" si="1664"/>
        <v>6213.8547507142848</v>
      </c>
      <c r="EB327" s="32">
        <f t="shared" si="1665"/>
        <v>5065.5024049999993</v>
      </c>
      <c r="ED327" s="15">
        <f t="shared" si="1666"/>
        <v>1838.2317024999998</v>
      </c>
      <c r="EE327" s="15">
        <f t="shared" si="1667"/>
        <v>1884.5330024999996</v>
      </c>
      <c r="EF327" s="15">
        <f t="shared" si="1668"/>
        <v>1930.8343024999997</v>
      </c>
      <c r="EG327" s="15">
        <f t="shared" si="1669"/>
        <v>1977.1356024999998</v>
      </c>
      <c r="EH327" s="15">
        <f t="shared" si="1670"/>
        <v>2532.7512024999996</v>
      </c>
      <c r="EI327" s="34"/>
      <c r="EJ327" s="35">
        <f t="shared" si="1671"/>
        <v>5060.0944624999993</v>
      </c>
      <c r="EK327" s="35">
        <f t="shared" si="1672"/>
        <v>4030.3219785714286</v>
      </c>
      <c r="EL327" s="35"/>
      <c r="EM327" s="35"/>
      <c r="EN327" s="15">
        <f t="shared" si="1301"/>
        <v>76.639083333333332</v>
      </c>
      <c r="EO327" s="15">
        <f t="shared" si="1366"/>
        <v>86.248649999999998</v>
      </c>
      <c r="EP327" s="15">
        <f t="shared" si="1367"/>
        <v>83.949317499999992</v>
      </c>
      <c r="EQ327" s="15">
        <f t="shared" si="1368"/>
        <v>76.668097916666653</v>
      </c>
      <c r="ER327" s="15">
        <f t="shared" si="1302"/>
        <v>61.065484523809523</v>
      </c>
      <c r="ES327" s="15"/>
      <c r="ET327" s="15">
        <f t="shared" si="1369"/>
        <v>1379.5035</v>
      </c>
      <c r="EU327" s="15">
        <f t="shared" si="1370"/>
        <v>1638.72435</v>
      </c>
      <c r="EV327" s="15">
        <f t="shared" si="1371"/>
        <v>1678.9863499999999</v>
      </c>
      <c r="EW327" s="15">
        <f t="shared" si="1673"/>
        <v>1840.0343499999997</v>
      </c>
      <c r="EX327" s="15">
        <f t="shared" si="1674"/>
        <v>2564.7503499999998</v>
      </c>
      <c r="EY327" s="17">
        <f t="shared" si="1303"/>
        <v>1379.5035</v>
      </c>
      <c r="EZ327" s="17">
        <f t="shared" si="1304"/>
        <v>1442.8390999999999</v>
      </c>
      <c r="FA327" s="17">
        <f t="shared" si="1305"/>
        <v>1507.6167999999998</v>
      </c>
      <c r="FB327" s="17">
        <f t="shared" si="1306"/>
        <v>1697.5067999999999</v>
      </c>
      <c r="FC327" s="17">
        <f t="shared" si="1307"/>
        <v>2564.7503499999998</v>
      </c>
      <c r="FE327" s="17"/>
      <c r="FF327" s="17"/>
      <c r="FG327" s="17"/>
      <c r="FH327" s="17"/>
      <c r="FI327" s="17"/>
    </row>
    <row r="328" spans="1:165">
      <c r="A328" s="22">
        <v>11</v>
      </c>
      <c r="B328" s="18" t="s">
        <v>318</v>
      </c>
      <c r="C328" s="23">
        <v>18</v>
      </c>
      <c r="D328" s="24">
        <v>19</v>
      </c>
      <c r="E328" s="24">
        <v>20</v>
      </c>
      <c r="F328" s="24">
        <v>21</v>
      </c>
      <c r="G328" s="25">
        <v>33</v>
      </c>
      <c r="H328" s="26"/>
      <c r="I328" s="26">
        <f t="shared" si="1675"/>
        <v>0</v>
      </c>
      <c r="J328" s="4">
        <f t="shared" si="1616"/>
        <v>0</v>
      </c>
      <c r="K328" s="4">
        <f t="shared" si="1617"/>
        <v>0</v>
      </c>
      <c r="L328" s="4">
        <f t="shared" si="1618"/>
        <v>0</v>
      </c>
      <c r="M328" s="4">
        <f t="shared" si="1619"/>
        <v>0</v>
      </c>
      <c r="N328" s="6">
        <f t="shared" si="1620"/>
        <v>0</v>
      </c>
      <c r="O328" s="14">
        <v>0</v>
      </c>
      <c r="P328" s="4">
        <f t="shared" si="1676"/>
        <v>0</v>
      </c>
      <c r="Q328" s="4">
        <f t="shared" si="1294"/>
        <v>0</v>
      </c>
      <c r="R328" s="4">
        <f t="shared" si="1621"/>
        <v>0</v>
      </c>
      <c r="S328" s="4">
        <f t="shared" si="1622"/>
        <v>0</v>
      </c>
      <c r="T328" s="4">
        <f t="shared" si="1623"/>
        <v>0</v>
      </c>
      <c r="U328" s="4">
        <f t="shared" si="1624"/>
        <v>0</v>
      </c>
      <c r="V328" s="7">
        <f t="shared" si="1625"/>
        <v>0</v>
      </c>
      <c r="W328" s="156">
        <v>8.1999999999999993</v>
      </c>
      <c r="X328" s="4">
        <v>4.91</v>
      </c>
      <c r="Y328" s="4">
        <f t="shared" si="1626"/>
        <v>40.262</v>
      </c>
      <c r="Z328" s="156">
        <v>15</v>
      </c>
      <c r="AA328" s="4">
        <v>4.91</v>
      </c>
      <c r="AB328" s="157">
        <f t="shared" si="1627"/>
        <v>73.650000000000006</v>
      </c>
      <c r="AC328" s="14">
        <v>7.3</v>
      </c>
      <c r="AD328" s="4">
        <v>25.19</v>
      </c>
      <c r="AE328" s="4" t="e">
        <f>#REF!*AC328</f>
        <v>#REF!</v>
      </c>
      <c r="AF328" s="6">
        <f t="shared" si="1628"/>
        <v>28.968499999999999</v>
      </c>
      <c r="AG328" s="7">
        <f t="shared" si="1629"/>
        <v>183.887</v>
      </c>
      <c r="AH328" s="5"/>
      <c r="AI328" s="4"/>
      <c r="AJ328" s="4"/>
      <c r="AK328" s="4">
        <f t="shared" si="1630"/>
        <v>0</v>
      </c>
      <c r="AL328" s="4"/>
      <c r="AM328" s="4"/>
      <c r="AN328" s="6">
        <f t="shared" si="1631"/>
        <v>0</v>
      </c>
      <c r="AO328" s="13">
        <v>0.15</v>
      </c>
      <c r="AP328" s="4">
        <v>0</v>
      </c>
      <c r="AQ328" s="4">
        <v>140.80000000000001</v>
      </c>
      <c r="AR328" s="6">
        <f t="shared" si="1632"/>
        <v>154.88000000000002</v>
      </c>
      <c r="AS328" s="7">
        <f t="shared" si="1633"/>
        <v>21.12</v>
      </c>
      <c r="AT328" s="156">
        <v>15</v>
      </c>
      <c r="AU328" s="4">
        <v>1.62</v>
      </c>
      <c r="AV328" s="4">
        <v>4.71</v>
      </c>
      <c r="AW328" s="4">
        <f t="shared" si="1634"/>
        <v>24.3</v>
      </c>
      <c r="AX328" s="6">
        <f t="shared" si="1635"/>
        <v>70.650000000000006</v>
      </c>
      <c r="AY328" s="169">
        <v>65</v>
      </c>
      <c r="AZ328" s="10">
        <v>1.1200000000000001</v>
      </c>
      <c r="BA328" s="10">
        <v>74.599999999999994</v>
      </c>
      <c r="BB328" s="10">
        <v>84.8</v>
      </c>
      <c r="BC328" s="10">
        <v>96.8</v>
      </c>
      <c r="BD328" s="10">
        <v>156.1</v>
      </c>
      <c r="BE328" s="4">
        <f t="shared" si="1677"/>
        <v>2.4034999999999997</v>
      </c>
      <c r="BF328" s="4">
        <f t="shared" si="1636"/>
        <v>72.800000000000011</v>
      </c>
      <c r="BG328" s="6">
        <f t="shared" si="1637"/>
        <v>2.64385</v>
      </c>
      <c r="BH328" s="7">
        <f t="shared" si="1638"/>
        <v>156.22749999999999</v>
      </c>
      <c r="BI328" s="27"/>
      <c r="BJ328" s="28"/>
      <c r="BK328" s="29"/>
      <c r="BL328" s="30"/>
      <c r="BM328" s="31"/>
      <c r="BN328" s="28"/>
      <c r="BO328" s="29"/>
      <c r="BP328" s="30"/>
      <c r="BQ328" s="31"/>
      <c r="BR328" s="28"/>
      <c r="BS328" s="29"/>
      <c r="BT328" s="30"/>
      <c r="BU328" s="31"/>
      <c r="BV328" s="28"/>
      <c r="BW328" s="29"/>
      <c r="BX328" s="30"/>
      <c r="BY328" s="31"/>
      <c r="BZ328" s="28"/>
      <c r="CA328" s="29"/>
      <c r="CB328" s="30"/>
      <c r="CD328" s="33">
        <f t="shared" si="1639"/>
        <v>105.60000000000001</v>
      </c>
      <c r="CE328" s="17">
        <f t="shared" si="1640"/>
        <v>84.48</v>
      </c>
      <c r="CF328" s="17">
        <f t="shared" si="1641"/>
        <v>63.36</v>
      </c>
      <c r="CG328" s="17">
        <f t="shared" si="1642"/>
        <v>42.24</v>
      </c>
      <c r="CH328" s="17">
        <f t="shared" si="1643"/>
        <v>21.12</v>
      </c>
      <c r="CJ328" s="17">
        <f t="shared" si="1644"/>
        <v>1.1733333333333333</v>
      </c>
      <c r="CK328" s="17">
        <f t="shared" si="1645"/>
        <v>1.111578947368421</v>
      </c>
      <c r="CL328" s="17">
        <f t="shared" si="1646"/>
        <v>1.056</v>
      </c>
      <c r="CM328" s="17">
        <f t="shared" si="1647"/>
        <v>1.0057142857142858</v>
      </c>
      <c r="CN328" s="17">
        <f t="shared" si="1648"/>
        <v>0.64</v>
      </c>
      <c r="CO328" s="17" t="e">
        <f>#REF!+AG328+AX328+AN328+BH328+#REF!+DP328</f>
        <v>#REF!</v>
      </c>
      <c r="CP328" s="17" t="e">
        <f>CO328*1.238</f>
        <v>#REF!</v>
      </c>
      <c r="CQ328" s="17">
        <f t="shared" si="1295"/>
        <v>505.53449999999998</v>
      </c>
      <c r="CR328" s="17">
        <f t="shared" si="1296"/>
        <v>528.60809999999992</v>
      </c>
      <c r="CS328" s="17">
        <f t="shared" si="1297"/>
        <v>553.12379999999996</v>
      </c>
      <c r="CT328" s="17">
        <f t="shared" si="1298"/>
        <v>581.96579999999994</v>
      </c>
      <c r="CU328" s="17">
        <f t="shared" si="1299"/>
        <v>724.49334999999996</v>
      </c>
      <c r="CV328" s="17">
        <f t="shared" si="1649"/>
        <v>833.89184584999998</v>
      </c>
      <c r="CW328" s="17">
        <f t="shared" si="1300"/>
        <v>40.262</v>
      </c>
      <c r="CX328" s="17">
        <f t="shared" si="1650"/>
        <v>0</v>
      </c>
      <c r="CY328" s="33"/>
      <c r="CZ328" s="33"/>
      <c r="DA328" s="17"/>
      <c r="DB328" s="17"/>
      <c r="DC328" s="17"/>
      <c r="DD328" s="15">
        <f t="shared" si="1651"/>
        <v>92.588375138888878</v>
      </c>
      <c r="DE328" s="15">
        <f t="shared" si="1652"/>
        <v>90.152213289473664</v>
      </c>
      <c r="DF328" s="15">
        <f t="shared" si="1653"/>
        <v>87.959667624999994</v>
      </c>
      <c r="DG328" s="15">
        <f t="shared" si="1654"/>
        <v>85.975935833333338</v>
      </c>
      <c r="DH328" s="15">
        <f t="shared" si="1655"/>
        <v>71.548795530303025</v>
      </c>
      <c r="DI328" s="15"/>
      <c r="DJ328" s="15"/>
      <c r="DK328" s="15"/>
      <c r="DL328" s="15"/>
      <c r="DM328" s="15"/>
      <c r="DO328" s="17"/>
      <c r="DP328" s="17">
        <v>2.6</v>
      </c>
      <c r="DQ328" s="32">
        <v>115.1</v>
      </c>
      <c r="DR328" s="32">
        <f t="shared" si="1656"/>
        <v>240.72977536111108</v>
      </c>
      <c r="DS328" s="32">
        <f t="shared" si="1657"/>
        <v>234.39575455263153</v>
      </c>
      <c r="DT328" s="32">
        <f t="shared" si="1658"/>
        <v>228.69513582499999</v>
      </c>
      <c r="DU328" s="32">
        <f t="shared" si="1659"/>
        <v>223.53743316666669</v>
      </c>
      <c r="DV328" s="32">
        <f t="shared" si="1660"/>
        <v>186.02686837878787</v>
      </c>
      <c r="DW328" s="32">
        <v>104</v>
      </c>
      <c r="DX328" s="32">
        <f t="shared" si="1661"/>
        <v>9629.1910144444428</v>
      </c>
      <c r="DY328" s="32">
        <f t="shared" si="1662"/>
        <v>9375.830182105261</v>
      </c>
      <c r="DZ328" s="32">
        <f t="shared" si="1663"/>
        <v>9147.8054329999995</v>
      </c>
      <c r="EA328" s="32">
        <f t="shared" si="1664"/>
        <v>8941.4973266666675</v>
      </c>
      <c r="EB328" s="32">
        <f t="shared" si="1665"/>
        <v>7441.0747351515147</v>
      </c>
      <c r="ED328" s="15">
        <f t="shared" si="1666"/>
        <v>1666.5907524999998</v>
      </c>
      <c r="EE328" s="15">
        <f t="shared" si="1667"/>
        <v>1712.8920524999996</v>
      </c>
      <c r="EF328" s="15">
        <f t="shared" si="1668"/>
        <v>1759.1933524999999</v>
      </c>
      <c r="EG328" s="15">
        <f t="shared" si="1669"/>
        <v>1805.4946525</v>
      </c>
      <c r="EH328" s="15">
        <f t="shared" si="1670"/>
        <v>2361.1102524999997</v>
      </c>
      <c r="EI328" s="34"/>
      <c r="EJ328" s="35">
        <f t="shared" si="1671"/>
        <v>7326.7191833333336</v>
      </c>
      <c r="EK328" s="35">
        <f t="shared" si="1672"/>
        <v>5981.2315333333336</v>
      </c>
      <c r="EL328" s="35"/>
      <c r="EM328" s="35"/>
      <c r="EN328" s="15">
        <f t="shared" si="1301"/>
        <v>68.347250000000003</v>
      </c>
      <c r="EO328" s="15">
        <f t="shared" si="1366"/>
        <v>78.393228947368414</v>
      </c>
      <c r="EP328" s="15">
        <f t="shared" si="1367"/>
        <v>76.486667499999996</v>
      </c>
      <c r="EQ328" s="15">
        <f t="shared" si="1368"/>
        <v>70.44922291666667</v>
      </c>
      <c r="ER328" s="15">
        <f t="shared" si="1302"/>
        <v>57.511841666666669</v>
      </c>
      <c r="ES328" s="15"/>
      <c r="ET328" s="15">
        <f t="shared" si="1369"/>
        <v>1230.2505000000001</v>
      </c>
      <c r="EU328" s="15">
        <f t="shared" si="1370"/>
        <v>1489.4713499999998</v>
      </c>
      <c r="EV328" s="15">
        <f t="shared" si="1371"/>
        <v>1529.73335</v>
      </c>
      <c r="EW328" s="15">
        <f t="shared" si="1673"/>
        <v>1690.7813500000002</v>
      </c>
      <c r="EX328" s="15">
        <f t="shared" si="1674"/>
        <v>2415.4973500000001</v>
      </c>
      <c r="EY328" s="17">
        <f t="shared" si="1303"/>
        <v>1230.2505000000001</v>
      </c>
      <c r="EZ328" s="17">
        <f t="shared" si="1304"/>
        <v>1293.5861</v>
      </c>
      <c r="FA328" s="17">
        <f t="shared" si="1305"/>
        <v>1358.3638000000001</v>
      </c>
      <c r="FB328" s="17">
        <f t="shared" si="1306"/>
        <v>1548.2538</v>
      </c>
      <c r="FC328" s="17">
        <f t="shared" si="1307"/>
        <v>2415.4973499999996</v>
      </c>
      <c r="FE328" s="17"/>
      <c r="FF328" s="17"/>
      <c r="FG328" s="17"/>
      <c r="FH328" s="17"/>
      <c r="FI328" s="17"/>
    </row>
    <row r="329" spans="1:165" ht="13.5" thickBot="1">
      <c r="A329" s="221">
        <v>12</v>
      </c>
      <c r="B329" s="21" t="s">
        <v>319</v>
      </c>
      <c r="C329" s="37">
        <v>18</v>
      </c>
      <c r="D329" s="38">
        <v>19</v>
      </c>
      <c r="E329" s="38">
        <v>20</v>
      </c>
      <c r="F329" s="38">
        <v>21</v>
      </c>
      <c r="G329" s="39">
        <v>33</v>
      </c>
      <c r="H329" s="26"/>
      <c r="I329" s="26">
        <f t="shared" si="1675"/>
        <v>0</v>
      </c>
      <c r="J329" s="10">
        <f t="shared" si="1616"/>
        <v>0</v>
      </c>
      <c r="K329" s="10">
        <f t="shared" si="1617"/>
        <v>0</v>
      </c>
      <c r="L329" s="10">
        <f t="shared" si="1618"/>
        <v>0</v>
      </c>
      <c r="M329" s="10">
        <f t="shared" si="1619"/>
        <v>0</v>
      </c>
      <c r="N329" s="40">
        <f t="shared" si="1620"/>
        <v>0</v>
      </c>
      <c r="O329" s="213">
        <v>0</v>
      </c>
      <c r="P329" s="4">
        <f t="shared" si="1676"/>
        <v>0</v>
      </c>
      <c r="Q329" s="4">
        <f t="shared" si="1294"/>
        <v>0</v>
      </c>
      <c r="R329" s="10">
        <f t="shared" si="1621"/>
        <v>0</v>
      </c>
      <c r="S329" s="10">
        <f t="shared" si="1622"/>
        <v>0</v>
      </c>
      <c r="T329" s="10">
        <f t="shared" si="1623"/>
        <v>0</v>
      </c>
      <c r="U329" s="10">
        <f t="shared" si="1624"/>
        <v>0</v>
      </c>
      <c r="V329" s="42">
        <f t="shared" si="1625"/>
        <v>0</v>
      </c>
      <c r="W329" s="156">
        <v>8.1999999999999993</v>
      </c>
      <c r="X329" s="4">
        <v>4.91</v>
      </c>
      <c r="Y329" s="4">
        <f t="shared" si="1626"/>
        <v>40.262</v>
      </c>
      <c r="Z329" s="156">
        <v>15</v>
      </c>
      <c r="AA329" s="4">
        <v>4.91</v>
      </c>
      <c r="AB329" s="157">
        <f t="shared" si="1627"/>
        <v>73.650000000000006</v>
      </c>
      <c r="AC329" s="14">
        <v>7.3</v>
      </c>
      <c r="AD329" s="4">
        <v>44.08</v>
      </c>
      <c r="AE329" s="10" t="e">
        <f>#REF!*AC329</f>
        <v>#REF!</v>
      </c>
      <c r="AF329" s="6">
        <f t="shared" si="1628"/>
        <v>50.691999999999993</v>
      </c>
      <c r="AG329" s="7">
        <f t="shared" si="1629"/>
        <v>321.78399999999999</v>
      </c>
      <c r="AH329" s="214"/>
      <c r="AI329" s="10">
        <v>0</v>
      </c>
      <c r="AJ329" s="10"/>
      <c r="AK329" s="10">
        <f t="shared" si="1630"/>
        <v>0</v>
      </c>
      <c r="AL329" s="10"/>
      <c r="AM329" s="10"/>
      <c r="AN329" s="6">
        <f t="shared" si="1631"/>
        <v>0</v>
      </c>
      <c r="AO329" s="13">
        <v>1</v>
      </c>
      <c r="AP329" s="10">
        <v>0</v>
      </c>
      <c r="AQ329" s="4">
        <v>18</v>
      </c>
      <c r="AR329" s="6">
        <f t="shared" si="1632"/>
        <v>19.8</v>
      </c>
      <c r="AS329" s="7">
        <f t="shared" si="1633"/>
        <v>18</v>
      </c>
      <c r="AT329" s="156">
        <v>15</v>
      </c>
      <c r="AU329" s="10">
        <v>1.62</v>
      </c>
      <c r="AV329" s="4">
        <v>4.71</v>
      </c>
      <c r="AW329" s="10">
        <f t="shared" si="1634"/>
        <v>24.3</v>
      </c>
      <c r="AX329" s="6">
        <f t="shared" si="1635"/>
        <v>70.650000000000006</v>
      </c>
      <c r="AY329" s="4">
        <v>65</v>
      </c>
      <c r="AZ329" s="4">
        <v>1.1200000000000001</v>
      </c>
      <c r="BA329" s="4">
        <v>74.599999999999994</v>
      </c>
      <c r="BB329" s="4">
        <v>84.8</v>
      </c>
      <c r="BC329" s="4">
        <v>96.8</v>
      </c>
      <c r="BD329" s="4">
        <v>156.1</v>
      </c>
      <c r="BE329" s="4">
        <f t="shared" si="1677"/>
        <v>2.4034999999999997</v>
      </c>
      <c r="BF329" s="10">
        <f t="shared" si="1636"/>
        <v>72.800000000000011</v>
      </c>
      <c r="BG329" s="6">
        <f t="shared" si="1637"/>
        <v>2.64385</v>
      </c>
      <c r="BH329" s="7">
        <f t="shared" si="1638"/>
        <v>156.22749999999999</v>
      </c>
      <c r="BI329" s="43"/>
      <c r="BJ329" s="44"/>
      <c r="BK329" s="45"/>
      <c r="BL329" s="46"/>
      <c r="BM329" s="47"/>
      <c r="BN329" s="44"/>
      <c r="BO329" s="45"/>
      <c r="BP329" s="46"/>
      <c r="BQ329" s="47"/>
      <c r="BR329" s="44"/>
      <c r="BS329" s="45"/>
      <c r="BT329" s="46"/>
      <c r="BU329" s="47"/>
      <c r="BV329" s="44"/>
      <c r="BW329" s="45"/>
      <c r="BX329" s="46"/>
      <c r="BY329" s="47"/>
      <c r="BZ329" s="44"/>
      <c r="CA329" s="45"/>
      <c r="CB329" s="46"/>
      <c r="CD329" s="33">
        <f t="shared" si="1639"/>
        <v>90</v>
      </c>
      <c r="CE329" s="17">
        <f t="shared" si="1640"/>
        <v>72</v>
      </c>
      <c r="CF329" s="17">
        <f t="shared" si="1641"/>
        <v>54</v>
      </c>
      <c r="CG329" s="17">
        <f t="shared" si="1642"/>
        <v>36</v>
      </c>
      <c r="CH329" s="17">
        <f t="shared" si="1643"/>
        <v>18</v>
      </c>
      <c r="CJ329" s="17">
        <f t="shared" si="1644"/>
        <v>1</v>
      </c>
      <c r="CK329" s="17">
        <f t="shared" si="1645"/>
        <v>0.94736842105263153</v>
      </c>
      <c r="CL329" s="17">
        <f t="shared" si="1646"/>
        <v>0.9</v>
      </c>
      <c r="CM329" s="17">
        <f t="shared" si="1647"/>
        <v>0.8571428571428571</v>
      </c>
      <c r="CN329" s="17">
        <f t="shared" si="1648"/>
        <v>0.54545454545454541</v>
      </c>
      <c r="CO329" s="17" t="e">
        <f>#REF!+AG329+AX329+AN329+BH329+#REF!+DP329</f>
        <v>#REF!</v>
      </c>
      <c r="CP329" s="17" t="e">
        <f>CO329*1.222</f>
        <v>#REF!</v>
      </c>
      <c r="CQ329" s="17">
        <f t="shared" si="1295"/>
        <v>640.31149999999991</v>
      </c>
      <c r="CR329" s="17">
        <f t="shared" si="1296"/>
        <v>663.38509999999997</v>
      </c>
      <c r="CS329" s="17">
        <f t="shared" si="1297"/>
        <v>687.90079999999989</v>
      </c>
      <c r="CT329" s="17">
        <f t="shared" si="1298"/>
        <v>716.74279999999987</v>
      </c>
      <c r="CU329" s="17">
        <f t="shared" si="1299"/>
        <v>859.27034999999989</v>
      </c>
      <c r="CV329" s="17">
        <f t="shared" si="1649"/>
        <v>1062.9174229499999</v>
      </c>
      <c r="CW329" s="17">
        <f t="shared" si="1300"/>
        <v>40.262</v>
      </c>
      <c r="CX329" s="17">
        <f t="shared" si="1650"/>
        <v>0</v>
      </c>
      <c r="CY329" s="33"/>
      <c r="CZ329" s="33"/>
      <c r="DA329" s="17"/>
      <c r="DB329" s="17"/>
      <c r="DC329" s="17"/>
      <c r="DD329" s="15">
        <f t="shared" si="1651"/>
        <v>101.19912791666665</v>
      </c>
      <c r="DE329" s="15">
        <f t="shared" si="1652"/>
        <v>98.309768552631567</v>
      </c>
      <c r="DF329" s="15">
        <f t="shared" si="1653"/>
        <v>95.709345124999984</v>
      </c>
      <c r="DG329" s="15">
        <f t="shared" si="1654"/>
        <v>93.356581071428565</v>
      </c>
      <c r="DH329" s="15">
        <f t="shared" si="1655"/>
        <v>76.245569772727265</v>
      </c>
      <c r="DI329" s="15"/>
      <c r="DJ329" s="15"/>
      <c r="DK329" s="15"/>
      <c r="DL329" s="15"/>
      <c r="DM329" s="15"/>
      <c r="DO329" s="17"/>
      <c r="DP329" s="17">
        <v>2</v>
      </c>
      <c r="DQ329" s="32">
        <v>123.7</v>
      </c>
      <c r="DR329" s="32">
        <f t="shared" si="1656"/>
        <v>202.39825583333331</v>
      </c>
      <c r="DS329" s="32">
        <f t="shared" si="1657"/>
        <v>196.61953710526313</v>
      </c>
      <c r="DT329" s="32">
        <f t="shared" si="1658"/>
        <v>191.41869024999997</v>
      </c>
      <c r="DU329" s="32">
        <f t="shared" si="1659"/>
        <v>186.71316214285713</v>
      </c>
      <c r="DV329" s="32">
        <f t="shared" si="1660"/>
        <v>152.49113954545453</v>
      </c>
      <c r="DW329" s="32">
        <v>47</v>
      </c>
      <c r="DX329" s="32">
        <f t="shared" si="1661"/>
        <v>4756.3590120833323</v>
      </c>
      <c r="DY329" s="32">
        <f t="shared" si="1662"/>
        <v>4620.5591219736834</v>
      </c>
      <c r="DZ329" s="32">
        <f t="shared" si="1663"/>
        <v>4498.3392208749992</v>
      </c>
      <c r="EA329" s="32">
        <f t="shared" si="1664"/>
        <v>4387.7593103571426</v>
      </c>
      <c r="EB329" s="32">
        <f t="shared" si="1665"/>
        <v>3583.5417793181814</v>
      </c>
      <c r="ED329" s="15">
        <f t="shared" si="1666"/>
        <v>1821.5843024999997</v>
      </c>
      <c r="EE329" s="15">
        <f t="shared" si="1667"/>
        <v>1867.8856024999998</v>
      </c>
      <c r="EF329" s="15">
        <f t="shared" si="1668"/>
        <v>1914.1869024999996</v>
      </c>
      <c r="EG329" s="15">
        <f t="shared" si="1669"/>
        <v>1960.4882024999999</v>
      </c>
      <c r="EH329" s="15">
        <f t="shared" si="1670"/>
        <v>2516.1038024999998</v>
      </c>
      <c r="EI329" s="34"/>
      <c r="EJ329" s="35">
        <f t="shared" si="1671"/>
        <v>3575.0517687500001</v>
      </c>
      <c r="EK329" s="35">
        <f t="shared" si="1672"/>
        <v>2853.8784392857142</v>
      </c>
      <c r="EL329" s="35"/>
      <c r="EM329" s="35"/>
      <c r="EN329" s="15">
        <f t="shared" si="1301"/>
        <v>75.83486111111111</v>
      </c>
      <c r="EO329" s="15">
        <f t="shared" si="1366"/>
        <v>85.486755263157889</v>
      </c>
      <c r="EP329" s="15">
        <f t="shared" si="1367"/>
        <v>83.225517499999995</v>
      </c>
      <c r="EQ329" s="15">
        <f t="shared" si="1368"/>
        <v>76.064931250000001</v>
      </c>
      <c r="ER329" s="15">
        <f t="shared" si="1302"/>
        <v>60.720817857142855</v>
      </c>
      <c r="ES329" s="15"/>
      <c r="ET329" s="15">
        <f t="shared" si="1369"/>
        <v>1365.0274999999999</v>
      </c>
      <c r="EU329" s="15">
        <f t="shared" si="1370"/>
        <v>1624.2483499999998</v>
      </c>
      <c r="EV329" s="15">
        <f t="shared" si="1371"/>
        <v>1664.51035</v>
      </c>
      <c r="EW329" s="15">
        <f t="shared" si="1673"/>
        <v>1825.55835</v>
      </c>
      <c r="EX329" s="15">
        <f t="shared" si="1674"/>
        <v>2550.2743499999997</v>
      </c>
      <c r="EY329" s="17">
        <f t="shared" si="1303"/>
        <v>1365.0274999999999</v>
      </c>
      <c r="EZ329" s="17">
        <f t="shared" si="1304"/>
        <v>1428.3631</v>
      </c>
      <c r="FA329" s="17">
        <f t="shared" si="1305"/>
        <v>1493.1407999999999</v>
      </c>
      <c r="FB329" s="17">
        <f t="shared" si="1306"/>
        <v>1683.0308</v>
      </c>
      <c r="FC329" s="17">
        <f t="shared" si="1307"/>
        <v>2550.2743499999997</v>
      </c>
      <c r="FE329" s="17"/>
      <c r="FF329" s="17"/>
      <c r="FG329" s="17"/>
      <c r="FH329" s="17"/>
      <c r="FI329" s="17"/>
    </row>
    <row r="330" spans="1:165" ht="13.5" thickBot="1">
      <c r="A330" s="230">
        <v>27</v>
      </c>
      <c r="B330" s="231" t="s">
        <v>320</v>
      </c>
      <c r="C330" s="232">
        <v>18</v>
      </c>
      <c r="D330" s="233">
        <v>19</v>
      </c>
      <c r="E330" s="233">
        <v>20</v>
      </c>
      <c r="F330" s="233">
        <v>21</v>
      </c>
      <c r="G330" s="234">
        <v>33</v>
      </c>
      <c r="H330" s="26">
        <v>12.72</v>
      </c>
      <c r="I330" s="26">
        <f t="shared" si="1675"/>
        <v>13.992000000000003</v>
      </c>
      <c r="J330" s="235">
        <f t="shared" si="1616"/>
        <v>251.85600000000005</v>
      </c>
      <c r="K330" s="235">
        <f t="shared" si="1617"/>
        <v>265.84800000000007</v>
      </c>
      <c r="L330" s="235">
        <f t="shared" si="1618"/>
        <v>279.84000000000003</v>
      </c>
      <c r="M330" s="235">
        <f t="shared" si="1619"/>
        <v>293.83200000000005</v>
      </c>
      <c r="N330" s="236">
        <f t="shared" si="1620"/>
        <v>461.7360000000001</v>
      </c>
      <c r="O330" s="237">
        <v>1.3950000000000001E-2</v>
      </c>
      <c r="P330" s="4">
        <v>1720.44</v>
      </c>
      <c r="Q330" s="4">
        <f t="shared" ref="Q330:Q338" si="1678">P330*1.14</f>
        <v>1961.3016</v>
      </c>
      <c r="R330" s="235">
        <f t="shared" si="1621"/>
        <v>432.00248400000004</v>
      </c>
      <c r="S330" s="235">
        <f t="shared" si="1622"/>
        <v>456.00262200000009</v>
      </c>
      <c r="T330" s="235">
        <f t="shared" si="1623"/>
        <v>480.00276000000008</v>
      </c>
      <c r="U330" s="235">
        <f t="shared" si="1624"/>
        <v>504.00289800000007</v>
      </c>
      <c r="V330" s="238">
        <f t="shared" si="1625"/>
        <v>792.0045540000001</v>
      </c>
      <c r="W330" s="156">
        <v>8.1999999999999993</v>
      </c>
      <c r="X330" s="4">
        <v>4.91</v>
      </c>
      <c r="Y330" s="4">
        <f t="shared" si="1626"/>
        <v>40.262</v>
      </c>
      <c r="Z330" s="156">
        <v>15</v>
      </c>
      <c r="AA330" s="4">
        <v>4.91</v>
      </c>
      <c r="AB330" s="157">
        <f t="shared" si="1627"/>
        <v>73.650000000000006</v>
      </c>
      <c r="AC330" s="239">
        <v>9.1</v>
      </c>
      <c r="AD330" s="4">
        <v>44.08</v>
      </c>
      <c r="AE330" s="235" t="e">
        <f>#REF!*AC330</f>
        <v>#REF!</v>
      </c>
      <c r="AF330" s="6">
        <f t="shared" si="1628"/>
        <v>50.691999999999993</v>
      </c>
      <c r="AG330" s="7">
        <f t="shared" si="1629"/>
        <v>401.12799999999999</v>
      </c>
      <c r="AH330" s="240">
        <v>9.1</v>
      </c>
      <c r="AI330" s="235">
        <v>10.23</v>
      </c>
      <c r="AJ330" s="235">
        <v>23.17</v>
      </c>
      <c r="AK330" s="235">
        <f t="shared" si="1630"/>
        <v>93.093000000000004</v>
      </c>
      <c r="AL330" s="235"/>
      <c r="AM330" s="235"/>
      <c r="AN330" s="6">
        <f t="shared" si="1631"/>
        <v>210.84700000000001</v>
      </c>
      <c r="AO330" s="241">
        <v>0.22500000000000001</v>
      </c>
      <c r="AP330" s="235">
        <v>90.14</v>
      </c>
      <c r="AQ330" s="4">
        <v>203.55</v>
      </c>
      <c r="AR330" s="6">
        <f t="shared" si="1632"/>
        <v>223.90500000000003</v>
      </c>
      <c r="AS330" s="7">
        <f t="shared" si="1633"/>
        <v>45.798750000000005</v>
      </c>
      <c r="AT330" s="156">
        <v>15</v>
      </c>
      <c r="AU330" s="235">
        <v>1.62</v>
      </c>
      <c r="AV330" s="4">
        <v>4.71</v>
      </c>
      <c r="AW330" s="235">
        <f t="shared" si="1634"/>
        <v>24.3</v>
      </c>
      <c r="AX330" s="6">
        <f t="shared" si="1635"/>
        <v>70.650000000000006</v>
      </c>
      <c r="AY330" s="4">
        <v>65</v>
      </c>
      <c r="AZ330" s="4">
        <v>1.6</v>
      </c>
      <c r="BA330" s="4">
        <v>74.599999999999994</v>
      </c>
      <c r="BB330" s="4">
        <v>84.8</v>
      </c>
      <c r="BC330" s="4">
        <v>96.8</v>
      </c>
      <c r="BD330" s="4">
        <v>156.1</v>
      </c>
      <c r="BE330" s="4">
        <v>3.43</v>
      </c>
      <c r="BF330" s="235">
        <f t="shared" si="1636"/>
        <v>104</v>
      </c>
      <c r="BG330" s="6">
        <f t="shared" si="1637"/>
        <v>3.7730000000000006</v>
      </c>
      <c r="BH330" s="7">
        <f t="shared" si="1638"/>
        <v>222.95000000000002</v>
      </c>
      <c r="BI330" s="242"/>
      <c r="BJ330" s="243"/>
      <c r="BK330" s="244"/>
      <c r="BL330" s="245"/>
      <c r="BM330" s="246"/>
      <c r="BN330" s="243"/>
      <c r="BO330" s="244"/>
      <c r="BP330" s="245"/>
      <c r="BQ330" s="246"/>
      <c r="BR330" s="243"/>
      <c r="BS330" s="244"/>
      <c r="BT330" s="245"/>
      <c r="BU330" s="246"/>
      <c r="BV330" s="243"/>
      <c r="BW330" s="244"/>
      <c r="BX330" s="245"/>
      <c r="BY330" s="246"/>
      <c r="BZ330" s="243"/>
      <c r="CA330" s="244"/>
      <c r="CB330" s="245"/>
      <c r="CD330" s="33">
        <f t="shared" si="1639"/>
        <v>228.99375000000003</v>
      </c>
      <c r="CE330" s="17">
        <f t="shared" si="1640"/>
        <v>183.19500000000002</v>
      </c>
      <c r="CF330" s="17">
        <f t="shared" si="1641"/>
        <v>137.39625000000001</v>
      </c>
      <c r="CG330" s="17">
        <f t="shared" si="1642"/>
        <v>91.597500000000011</v>
      </c>
      <c r="CH330" s="17">
        <f t="shared" si="1643"/>
        <v>45.798750000000005</v>
      </c>
      <c r="CJ330" s="17">
        <f t="shared" si="1644"/>
        <v>2.5443750000000005</v>
      </c>
      <c r="CK330" s="17">
        <f t="shared" si="1645"/>
        <v>2.4104605263157897</v>
      </c>
      <c r="CL330" s="17">
        <f t="shared" si="1646"/>
        <v>2.2899375000000002</v>
      </c>
      <c r="CM330" s="17">
        <f t="shared" si="1647"/>
        <v>2.1808928571428572</v>
      </c>
      <c r="CN330" s="17">
        <f t="shared" si="1648"/>
        <v>1.3878409090909092</v>
      </c>
      <c r="CO330" s="17" t="e">
        <f>#REF!+AG330+AX330+AN330+BH330+#REF!+DP330</f>
        <v>#REF!</v>
      </c>
      <c r="CP330" s="17" t="e">
        <f>CO330*1.259</f>
        <v>#REF!</v>
      </c>
      <c r="CQ330" s="17">
        <f t="shared" ref="CQ330:CQ338" si="1679">AB330+AG330+AN330+AS330+AX330+(AY330*BE330)</f>
        <v>1025.0237500000001</v>
      </c>
      <c r="CR330" s="17">
        <f t="shared" ref="CR330:CR338" si="1680">AB330+AG330+AN330+AS330+AX330+(BA330*BE330)</f>
        <v>1057.9517499999999</v>
      </c>
      <c r="CS330" s="17">
        <f t="shared" ref="CS330:CS338" si="1681">AB330+AG330+AN330+AS330+AX330+(BB330*BE330)</f>
        <v>1092.9377500000001</v>
      </c>
      <c r="CT330" s="17">
        <f t="shared" ref="CT330:CT338" si="1682">AB330+AG330+AN330+AS330+AX330+ (BC330*BE330)</f>
        <v>1134.0977499999999</v>
      </c>
      <c r="CU330" s="17">
        <f t="shared" ref="CU330:CU338" si="1683">AG330+AS330+AX330+(BD330*BE330)+AB330+AN330</f>
        <v>1337.49675</v>
      </c>
      <c r="CV330" s="17">
        <f t="shared" si="1649"/>
        <v>1539.45875925</v>
      </c>
      <c r="CW330" s="17">
        <f t="shared" ref="CW330:CW338" si="1684">W330*X330</f>
        <v>40.262</v>
      </c>
      <c r="CX330" s="17">
        <f t="shared" si="1650"/>
        <v>24.000138000000003</v>
      </c>
      <c r="CY330" s="33"/>
      <c r="CZ330" s="33"/>
      <c r="DA330" s="17"/>
      <c r="DB330" s="17"/>
      <c r="DC330" s="17"/>
      <c r="DD330" s="15">
        <f t="shared" si="1651"/>
        <v>131.75248124999999</v>
      </c>
      <c r="DE330" s="15">
        <f t="shared" si="1652"/>
        <v>127.25505065789473</v>
      </c>
      <c r="DF330" s="15">
        <f t="shared" si="1653"/>
        <v>123.20736312499999</v>
      </c>
      <c r="DG330" s="15">
        <f t="shared" si="1654"/>
        <v>119.54516964285713</v>
      </c>
      <c r="DH330" s="15">
        <f t="shared" si="1655"/>
        <v>92.911035227272734</v>
      </c>
      <c r="DI330" s="15"/>
      <c r="DJ330" s="15"/>
      <c r="DK330" s="15"/>
      <c r="DL330" s="15"/>
      <c r="DM330" s="15"/>
      <c r="DO330" s="17"/>
      <c r="DP330" s="17">
        <v>65.2</v>
      </c>
      <c r="DQ330" s="32">
        <v>115.1</v>
      </c>
      <c r="DR330" s="32">
        <f t="shared" si="1656"/>
        <v>8590.2617774999999</v>
      </c>
      <c r="DS330" s="32">
        <f t="shared" si="1657"/>
        <v>8297.0293028947362</v>
      </c>
      <c r="DT330" s="32">
        <f t="shared" si="1658"/>
        <v>8033.1200757499992</v>
      </c>
      <c r="DU330" s="32">
        <f t="shared" si="1659"/>
        <v>7794.345060714285</v>
      </c>
      <c r="DV330" s="32">
        <f t="shared" si="1660"/>
        <v>6057.7994968181829</v>
      </c>
      <c r="DW330" s="32">
        <v>1933</v>
      </c>
      <c r="DX330" s="32">
        <f t="shared" si="1661"/>
        <v>254677.54625624997</v>
      </c>
      <c r="DY330" s="32">
        <f t="shared" si="1662"/>
        <v>245984.0129217105</v>
      </c>
      <c r="DZ330" s="32">
        <f t="shared" si="1663"/>
        <v>238159.83292062496</v>
      </c>
      <c r="EA330" s="32">
        <f t="shared" si="1664"/>
        <v>231080.81291964283</v>
      </c>
      <c r="EB330" s="32">
        <f t="shared" si="1665"/>
        <v>179597.0310943182</v>
      </c>
      <c r="ED330" s="15">
        <f t="shared" si="1666"/>
        <v>2371.5446625</v>
      </c>
      <c r="EE330" s="15">
        <f t="shared" si="1667"/>
        <v>2417.8459625</v>
      </c>
      <c r="EF330" s="15">
        <f t="shared" si="1668"/>
        <v>2464.1472624999997</v>
      </c>
      <c r="EG330" s="15">
        <f t="shared" si="1669"/>
        <v>2510.4485624999998</v>
      </c>
      <c r="EH330" s="15">
        <f t="shared" si="1670"/>
        <v>3066.0641625000003</v>
      </c>
      <c r="EI330" s="34"/>
      <c r="EJ330" s="35">
        <f t="shared" si="1671"/>
        <v>185550.66340624998</v>
      </c>
      <c r="EK330" s="35">
        <f t="shared" si="1672"/>
        <v>139383.14166071429</v>
      </c>
      <c r="EL330" s="35"/>
      <c r="EM330" s="35"/>
      <c r="EN330" s="15">
        <f t="shared" ref="EN330:EN339" si="1685">(CQ330/18+CW330)</f>
        <v>97.207763888888891</v>
      </c>
      <c r="EO330" s="15">
        <f t="shared" si="1366"/>
        <v>110.65656578947369</v>
      </c>
      <c r="EP330" s="15">
        <f t="shared" si="1367"/>
        <v>107.1368375</v>
      </c>
      <c r="EQ330" s="15">
        <f t="shared" si="1368"/>
        <v>95.991031249999992</v>
      </c>
      <c r="ER330" s="15">
        <f t="shared" ref="ER330:ER338" si="1686">(CU330/42+CW330)</f>
        <v>72.107160714285712</v>
      </c>
      <c r="ES330" s="15"/>
      <c r="ET330" s="15">
        <f t="shared" si="1369"/>
        <v>1749.73975</v>
      </c>
      <c r="EU330" s="15">
        <f t="shared" si="1370"/>
        <v>2102.4747500000003</v>
      </c>
      <c r="EV330" s="15">
        <f t="shared" si="1371"/>
        <v>2142.73675</v>
      </c>
      <c r="EW330" s="15">
        <f t="shared" si="1673"/>
        <v>2303.7847499999998</v>
      </c>
      <c r="EX330" s="15">
        <f t="shared" si="1674"/>
        <v>3028.5007499999997</v>
      </c>
      <c r="EY330" s="17">
        <f t="shared" ref="EY330:EY339" si="1687">(CQ330/18 +CW330)*18</f>
        <v>1749.73975</v>
      </c>
      <c r="EZ330" s="17">
        <f t="shared" ref="EZ330:EZ339" si="1688">(CR330+CW330*19)</f>
        <v>1822.92975</v>
      </c>
      <c r="FA330" s="17">
        <f t="shared" ref="FA330:FA339" si="1689">(CS330+CW330*20)</f>
        <v>1898.1777500000001</v>
      </c>
      <c r="FB330" s="17">
        <f t="shared" ref="FB330:FB339" si="1690">(CT330+CW330*24)</f>
        <v>2100.3857499999999</v>
      </c>
      <c r="FC330" s="17">
        <f t="shared" ref="FC330:FC339" si="1691">(CU330+CW330*42)</f>
        <v>3028.5007500000002</v>
      </c>
      <c r="FE330" s="17"/>
      <c r="FF330" s="17"/>
      <c r="FG330" s="17"/>
      <c r="FH330" s="17"/>
      <c r="FI330" s="17"/>
    </row>
    <row r="331" spans="1:165" ht="13.5" thickBot="1">
      <c r="A331" s="247">
        <v>28</v>
      </c>
      <c r="B331" s="231" t="s">
        <v>321</v>
      </c>
      <c r="C331" s="248">
        <v>18</v>
      </c>
      <c r="D331" s="249">
        <v>19</v>
      </c>
      <c r="E331" s="249">
        <v>20</v>
      </c>
      <c r="F331" s="249">
        <v>21</v>
      </c>
      <c r="G331" s="250">
        <v>33</v>
      </c>
      <c r="H331" s="26">
        <v>13.09</v>
      </c>
      <c r="I331" s="26">
        <f t="shared" si="1675"/>
        <v>14.399000000000001</v>
      </c>
      <c r="J331" s="251">
        <f t="shared" si="1616"/>
        <v>259.18200000000002</v>
      </c>
      <c r="K331" s="251">
        <f t="shared" si="1617"/>
        <v>273.58100000000002</v>
      </c>
      <c r="L331" s="251">
        <f t="shared" si="1618"/>
        <v>287.98</v>
      </c>
      <c r="M331" s="251">
        <f t="shared" si="1619"/>
        <v>302.37900000000002</v>
      </c>
      <c r="N331" s="252">
        <f t="shared" si="1620"/>
        <v>475.16700000000003</v>
      </c>
      <c r="O331" s="237">
        <v>1.2999999999999999E-2</v>
      </c>
      <c r="P331" s="4">
        <v>1271.6099999999999</v>
      </c>
      <c r="Q331" s="4">
        <f t="shared" si="1678"/>
        <v>1449.6353999999997</v>
      </c>
      <c r="R331" s="251">
        <f t="shared" si="1621"/>
        <v>297.55673999999999</v>
      </c>
      <c r="S331" s="251">
        <f t="shared" si="1622"/>
        <v>314.08766999999995</v>
      </c>
      <c r="T331" s="251">
        <f t="shared" si="1623"/>
        <v>330.61859999999996</v>
      </c>
      <c r="U331" s="251">
        <f t="shared" si="1624"/>
        <v>347.14952999999997</v>
      </c>
      <c r="V331" s="253">
        <f t="shared" si="1625"/>
        <v>545.52068999999995</v>
      </c>
      <c r="W331" s="156">
        <v>8.1999999999999993</v>
      </c>
      <c r="X331" s="4">
        <v>4.91</v>
      </c>
      <c r="Y331" s="4">
        <f t="shared" si="1626"/>
        <v>40.262</v>
      </c>
      <c r="Z331" s="156">
        <v>15</v>
      </c>
      <c r="AA331" s="4">
        <v>4.91</v>
      </c>
      <c r="AB331" s="157">
        <f t="shared" si="1627"/>
        <v>73.650000000000006</v>
      </c>
      <c r="AC331" s="254">
        <v>9.1</v>
      </c>
      <c r="AD331" s="4">
        <v>44.08</v>
      </c>
      <c r="AE331" s="251" t="e">
        <f>#REF!*AC331</f>
        <v>#REF!</v>
      </c>
      <c r="AF331" s="6">
        <f t="shared" si="1628"/>
        <v>50.691999999999993</v>
      </c>
      <c r="AG331" s="7">
        <f t="shared" si="1629"/>
        <v>401.12799999999999</v>
      </c>
      <c r="AH331" s="255">
        <v>9.1</v>
      </c>
      <c r="AI331" s="251">
        <v>10.23</v>
      </c>
      <c r="AJ331" s="235">
        <v>23.17</v>
      </c>
      <c r="AK331" s="251">
        <f t="shared" si="1630"/>
        <v>93.093000000000004</v>
      </c>
      <c r="AL331" s="251"/>
      <c r="AM331" s="251">
        <v>65.36</v>
      </c>
      <c r="AN331" s="6">
        <f t="shared" si="1631"/>
        <v>210.84700000000001</v>
      </c>
      <c r="AO331" s="256">
        <v>0.2442</v>
      </c>
      <c r="AP331" s="251">
        <v>140.76</v>
      </c>
      <c r="AQ331" s="4">
        <v>207.99</v>
      </c>
      <c r="AR331" s="6">
        <f t="shared" si="1632"/>
        <v>228.78900000000002</v>
      </c>
      <c r="AS331" s="7">
        <f t="shared" si="1633"/>
        <v>50.791158000000003</v>
      </c>
      <c r="AT331" s="156">
        <v>15</v>
      </c>
      <c r="AU331" s="251">
        <v>1.62</v>
      </c>
      <c r="AV331" s="4">
        <v>4.71</v>
      </c>
      <c r="AW331" s="251">
        <f t="shared" si="1634"/>
        <v>24.3</v>
      </c>
      <c r="AX331" s="6">
        <f t="shared" si="1635"/>
        <v>70.650000000000006</v>
      </c>
      <c r="AY331" s="4">
        <v>65</v>
      </c>
      <c r="AZ331" s="4">
        <v>1.6</v>
      </c>
      <c r="BA331" s="4">
        <v>74.599999999999994</v>
      </c>
      <c r="BB331" s="4">
        <v>84.8</v>
      </c>
      <c r="BC331" s="4">
        <v>96.8</v>
      </c>
      <c r="BD331" s="4">
        <v>121</v>
      </c>
      <c r="BE331" s="4">
        <v>3.43</v>
      </c>
      <c r="BF331" s="251">
        <f t="shared" si="1636"/>
        <v>104</v>
      </c>
      <c r="BG331" s="6">
        <f t="shared" si="1637"/>
        <v>3.7730000000000006</v>
      </c>
      <c r="BH331" s="7">
        <f t="shared" si="1638"/>
        <v>222.95000000000002</v>
      </c>
      <c r="BI331" s="257"/>
      <c r="BJ331" s="258"/>
      <c r="BK331" s="259"/>
      <c r="BL331" s="260"/>
      <c r="BM331" s="261"/>
      <c r="BN331" s="258"/>
      <c r="BO331" s="259"/>
      <c r="BP331" s="260"/>
      <c r="BQ331" s="261"/>
      <c r="BR331" s="258"/>
      <c r="BS331" s="259"/>
      <c r="BT331" s="260"/>
      <c r="BU331" s="261"/>
      <c r="BV331" s="258"/>
      <c r="BW331" s="259"/>
      <c r="BX331" s="260"/>
      <c r="BY331" s="261"/>
      <c r="BZ331" s="258"/>
      <c r="CA331" s="259"/>
      <c r="CB331" s="260"/>
      <c r="CD331" s="33">
        <f t="shared" si="1639"/>
        <v>253.95579000000001</v>
      </c>
      <c r="CE331" s="17">
        <f t="shared" si="1640"/>
        <v>203.16463200000001</v>
      </c>
      <c r="CF331" s="17">
        <f t="shared" si="1641"/>
        <v>152.37347400000002</v>
      </c>
      <c r="CG331" s="17">
        <f t="shared" si="1642"/>
        <v>101.58231600000001</v>
      </c>
      <c r="CH331" s="17">
        <f t="shared" si="1643"/>
        <v>50.791158000000003</v>
      </c>
      <c r="CJ331" s="17">
        <f t="shared" si="1644"/>
        <v>2.8217310000000002</v>
      </c>
      <c r="CK331" s="17">
        <f t="shared" si="1645"/>
        <v>2.6732188421052632</v>
      </c>
      <c r="CL331" s="17">
        <f t="shared" si="1646"/>
        <v>2.5395579000000001</v>
      </c>
      <c r="CM331" s="17">
        <f t="shared" si="1647"/>
        <v>2.4186265714285717</v>
      </c>
      <c r="CN331" s="17">
        <f t="shared" si="1648"/>
        <v>1.539126</v>
      </c>
      <c r="CO331" s="17" t="e">
        <f>#REF!+AG331+AX331+AN331+BH331+#REF!+DP331</f>
        <v>#REF!</v>
      </c>
      <c r="CP331" s="17" t="e">
        <f>CO331*1.259</f>
        <v>#REF!</v>
      </c>
      <c r="CQ331" s="17">
        <f t="shared" si="1679"/>
        <v>1030.0161579999999</v>
      </c>
      <c r="CR331" s="17">
        <f t="shared" si="1680"/>
        <v>1062.944158</v>
      </c>
      <c r="CS331" s="17">
        <f t="shared" si="1681"/>
        <v>1097.9301579999999</v>
      </c>
      <c r="CT331" s="17">
        <f t="shared" si="1682"/>
        <v>1139.090158</v>
      </c>
      <c r="CU331" s="17">
        <f t="shared" si="1683"/>
        <v>1222.0961580000001</v>
      </c>
      <c r="CV331" s="17">
        <f t="shared" si="1649"/>
        <v>1411.5210624900001</v>
      </c>
      <c r="CW331" s="17">
        <f t="shared" si="1684"/>
        <v>40.262</v>
      </c>
      <c r="CX331" s="17">
        <f t="shared" si="1650"/>
        <v>16.530929999999998</v>
      </c>
      <c r="CY331" s="33"/>
      <c r="CZ331" s="33"/>
      <c r="DA331" s="17"/>
      <c r="DB331" s="17"/>
      <c r="DC331" s="17"/>
      <c r="DD331" s="15">
        <f t="shared" si="1651"/>
        <v>124.37966564999999</v>
      </c>
      <c r="DE331" s="15">
        <f t="shared" si="1652"/>
        <v>120.27027798421052</v>
      </c>
      <c r="DF331" s="15">
        <f t="shared" si="1653"/>
        <v>116.57182908499999</v>
      </c>
      <c r="DG331" s="15">
        <f t="shared" si="1654"/>
        <v>113.2256134142857</v>
      </c>
      <c r="DH331" s="15">
        <f t="shared" si="1655"/>
        <v>88.889499445454547</v>
      </c>
      <c r="DI331" s="15"/>
      <c r="DJ331" s="15"/>
      <c r="DK331" s="15"/>
      <c r="DL331" s="15"/>
      <c r="DM331" s="15"/>
      <c r="DO331" s="17"/>
      <c r="DP331" s="17">
        <v>68.900000000000006</v>
      </c>
      <c r="DQ331" s="32">
        <v>115.5</v>
      </c>
      <c r="DR331" s="32">
        <f t="shared" si="1656"/>
        <v>8569.7589632849995</v>
      </c>
      <c r="DS331" s="32">
        <f t="shared" si="1657"/>
        <v>8286.6221531121064</v>
      </c>
      <c r="DT331" s="32">
        <f t="shared" si="1658"/>
        <v>8031.7990239564997</v>
      </c>
      <c r="DU331" s="32">
        <f t="shared" si="1659"/>
        <v>7801.2447642442858</v>
      </c>
      <c r="DV331" s="32">
        <f t="shared" si="1660"/>
        <v>6124.4865117918189</v>
      </c>
      <c r="DW331" s="32">
        <v>5603</v>
      </c>
      <c r="DX331" s="32">
        <f t="shared" si="1661"/>
        <v>696899.26663694996</v>
      </c>
      <c r="DY331" s="32">
        <f t="shared" si="1662"/>
        <v>673874.3675455316</v>
      </c>
      <c r="DZ331" s="32">
        <f t="shared" si="1663"/>
        <v>653151.9583632549</v>
      </c>
      <c r="EA331" s="32">
        <f t="shared" si="1664"/>
        <v>634403.11196024285</v>
      </c>
      <c r="EB331" s="32">
        <f t="shared" si="1665"/>
        <v>498047.86539288185</v>
      </c>
      <c r="ED331" s="15">
        <f t="shared" si="1666"/>
        <v>2238.8339816999996</v>
      </c>
      <c r="EE331" s="15">
        <f t="shared" si="1667"/>
        <v>2285.1352816999997</v>
      </c>
      <c r="EF331" s="15">
        <f t="shared" si="1668"/>
        <v>2331.4365816999998</v>
      </c>
      <c r="EG331" s="15">
        <f t="shared" si="1669"/>
        <v>2377.7378816999999</v>
      </c>
      <c r="EH331" s="15">
        <f t="shared" si="1670"/>
        <v>2933.3534817</v>
      </c>
      <c r="EI331" s="34"/>
      <c r="EJ331" s="35">
        <f t="shared" si="1671"/>
        <v>510896.51821974997</v>
      </c>
      <c r="EK331" s="35">
        <f t="shared" si="1672"/>
        <v>388621.43298271426</v>
      </c>
      <c r="EL331" s="35"/>
      <c r="EM331" s="35"/>
      <c r="EN331" s="15">
        <f t="shared" si="1685"/>
        <v>97.485119888888875</v>
      </c>
      <c r="EO331" s="15">
        <f t="shared" ref="EO331:EO338" si="1692">(CU331/19 +CW331)</f>
        <v>104.58285042105264</v>
      </c>
      <c r="EP331" s="15">
        <f t="shared" ref="EP331:EP338" si="1693">(CU331/20 +CW331)</f>
        <v>101.3668079</v>
      </c>
      <c r="EQ331" s="15">
        <f t="shared" ref="EQ331:EQ338" si="1694">(CU331/24+CW331)</f>
        <v>91.182673249999993</v>
      </c>
      <c r="ER331" s="15">
        <f t="shared" si="1686"/>
        <v>69.359527571428572</v>
      </c>
      <c r="ES331" s="15"/>
      <c r="ET331" s="15">
        <f t="shared" ref="ET331:ET339" si="1695">EN331*18</f>
        <v>1754.7321579999998</v>
      </c>
      <c r="EU331" s="15">
        <f t="shared" ref="EU331:EU339" si="1696">EO331*19</f>
        <v>1987.0741580000001</v>
      </c>
      <c r="EV331" s="15">
        <f t="shared" ref="EV331:EV339" si="1697">EP331*20</f>
        <v>2027.3361580000001</v>
      </c>
      <c r="EW331" s="15">
        <f t="shared" si="1673"/>
        <v>2188.3841579999998</v>
      </c>
      <c r="EX331" s="15">
        <f t="shared" si="1674"/>
        <v>2913.1001580000002</v>
      </c>
      <c r="EY331" s="17">
        <f t="shared" si="1687"/>
        <v>1754.7321579999998</v>
      </c>
      <c r="EZ331" s="17">
        <f t="shared" si="1688"/>
        <v>1827.9221580000001</v>
      </c>
      <c r="FA331" s="17">
        <f t="shared" si="1689"/>
        <v>1903.1701579999999</v>
      </c>
      <c r="FB331" s="17">
        <f t="shared" si="1690"/>
        <v>2105.378158</v>
      </c>
      <c r="FC331" s="17">
        <f t="shared" si="1691"/>
        <v>2913.1001580000002</v>
      </c>
      <c r="FE331" s="17"/>
      <c r="FF331" s="17"/>
      <c r="FG331" s="17"/>
      <c r="FH331" s="17"/>
      <c r="FI331" s="17"/>
    </row>
    <row r="332" spans="1:165" ht="13.5" thickBot="1">
      <c r="A332" s="247">
        <v>29</v>
      </c>
      <c r="B332" s="231" t="s">
        <v>322</v>
      </c>
      <c r="C332" s="232">
        <v>18</v>
      </c>
      <c r="D332" s="233">
        <v>19</v>
      </c>
      <c r="E332" s="233">
        <v>20</v>
      </c>
      <c r="F332" s="233">
        <v>21</v>
      </c>
      <c r="G332" s="234">
        <v>33</v>
      </c>
      <c r="H332" s="26">
        <v>15.98</v>
      </c>
      <c r="I332" s="26">
        <f t="shared" si="1675"/>
        <v>17.578000000000003</v>
      </c>
      <c r="J332" s="235">
        <f t="shared" si="1616"/>
        <v>316.40400000000005</v>
      </c>
      <c r="K332" s="235">
        <f t="shared" si="1617"/>
        <v>333.98200000000008</v>
      </c>
      <c r="L332" s="235">
        <f t="shared" si="1618"/>
        <v>351.56000000000006</v>
      </c>
      <c r="M332" s="235">
        <f t="shared" si="1619"/>
        <v>369.13800000000003</v>
      </c>
      <c r="N332" s="236">
        <f t="shared" si="1620"/>
        <v>580.07400000000007</v>
      </c>
      <c r="O332" s="262">
        <v>1.6E-2</v>
      </c>
      <c r="P332" s="4">
        <v>1058.8</v>
      </c>
      <c r="Q332" s="4">
        <f t="shared" si="1678"/>
        <v>1207.0319999999999</v>
      </c>
      <c r="R332" s="235">
        <f t="shared" si="1621"/>
        <v>304.93439999999998</v>
      </c>
      <c r="S332" s="235">
        <f t="shared" si="1622"/>
        <v>321.87520000000001</v>
      </c>
      <c r="T332" s="235">
        <f t="shared" si="1623"/>
        <v>338.81599999999997</v>
      </c>
      <c r="U332" s="235">
        <f t="shared" si="1624"/>
        <v>355.7568</v>
      </c>
      <c r="V332" s="238">
        <f t="shared" si="1625"/>
        <v>559.04639999999995</v>
      </c>
      <c r="W332" s="156">
        <v>8.1999999999999993</v>
      </c>
      <c r="X332" s="4">
        <v>4.91</v>
      </c>
      <c r="Y332" s="4">
        <f t="shared" si="1626"/>
        <v>40.262</v>
      </c>
      <c r="Z332" s="156">
        <v>15</v>
      </c>
      <c r="AA332" s="4">
        <v>4.91</v>
      </c>
      <c r="AB332" s="157">
        <f t="shared" si="1627"/>
        <v>73.650000000000006</v>
      </c>
      <c r="AC332" s="239">
        <v>9.1</v>
      </c>
      <c r="AD332" s="4">
        <v>44.08</v>
      </c>
      <c r="AE332" s="235" t="e">
        <f>#REF!*AC332</f>
        <v>#REF!</v>
      </c>
      <c r="AF332" s="6">
        <f t="shared" si="1628"/>
        <v>50.691999999999993</v>
      </c>
      <c r="AG332" s="7">
        <f t="shared" si="1629"/>
        <v>401.12799999999999</v>
      </c>
      <c r="AH332" s="240">
        <v>9.1</v>
      </c>
      <c r="AI332" s="235">
        <v>10.23</v>
      </c>
      <c r="AJ332" s="235">
        <v>23.17</v>
      </c>
      <c r="AK332" s="235">
        <f t="shared" si="1630"/>
        <v>93.093000000000004</v>
      </c>
      <c r="AL332" s="235"/>
      <c r="AM332" s="235"/>
      <c r="AN332" s="6">
        <f t="shared" si="1631"/>
        <v>210.84700000000001</v>
      </c>
      <c r="AO332" s="241">
        <v>0.23330000000000001</v>
      </c>
      <c r="AP332" s="235">
        <v>130.13</v>
      </c>
      <c r="AQ332" s="4">
        <v>287.51</v>
      </c>
      <c r="AR332" s="6">
        <f t="shared" si="1632"/>
        <v>316.26100000000002</v>
      </c>
      <c r="AS332" s="7">
        <f t="shared" si="1633"/>
        <v>67.076082999999997</v>
      </c>
      <c r="AT332" s="156">
        <v>15</v>
      </c>
      <c r="AU332" s="235">
        <v>1.62</v>
      </c>
      <c r="AV332" s="4">
        <v>4.71</v>
      </c>
      <c r="AW332" s="235">
        <f t="shared" si="1634"/>
        <v>24.3</v>
      </c>
      <c r="AX332" s="6">
        <f t="shared" si="1635"/>
        <v>70.650000000000006</v>
      </c>
      <c r="AY332" s="4">
        <v>65</v>
      </c>
      <c r="AZ332" s="4">
        <v>1.6</v>
      </c>
      <c r="BA332" s="4">
        <v>68.900000000000006</v>
      </c>
      <c r="BB332" s="4">
        <v>84.8</v>
      </c>
      <c r="BC332" s="4">
        <v>96.8</v>
      </c>
      <c r="BD332" s="4">
        <v>156.1</v>
      </c>
      <c r="BE332" s="4">
        <v>3.43</v>
      </c>
      <c r="BF332" s="235">
        <f t="shared" si="1636"/>
        <v>104</v>
      </c>
      <c r="BG332" s="6">
        <f t="shared" si="1637"/>
        <v>3.7730000000000006</v>
      </c>
      <c r="BH332" s="7">
        <f t="shared" si="1638"/>
        <v>222.95000000000002</v>
      </c>
      <c r="BI332" s="242"/>
      <c r="BJ332" s="243"/>
      <c r="BK332" s="244"/>
      <c r="BL332" s="245"/>
      <c r="BM332" s="246"/>
      <c r="BN332" s="243"/>
      <c r="BO332" s="244"/>
      <c r="BP332" s="245"/>
      <c r="BQ332" s="246"/>
      <c r="BR332" s="243"/>
      <c r="BS332" s="244"/>
      <c r="BT332" s="245"/>
      <c r="BU332" s="246"/>
      <c r="BV332" s="243"/>
      <c r="BW332" s="244"/>
      <c r="BX332" s="245"/>
      <c r="BY332" s="246"/>
      <c r="BZ332" s="243"/>
      <c r="CA332" s="244"/>
      <c r="CB332" s="245"/>
      <c r="CD332" s="33">
        <f t="shared" si="1639"/>
        <v>335.38041499999997</v>
      </c>
      <c r="CE332" s="17">
        <f t="shared" si="1640"/>
        <v>268.30433199999999</v>
      </c>
      <c r="CF332" s="17">
        <f t="shared" si="1641"/>
        <v>201.22824900000001</v>
      </c>
      <c r="CG332" s="17">
        <f t="shared" si="1642"/>
        <v>134.15216599999999</v>
      </c>
      <c r="CH332" s="17">
        <f t="shared" si="1643"/>
        <v>67.076082999999997</v>
      </c>
      <c r="CJ332" s="17">
        <f t="shared" si="1644"/>
        <v>3.7264490555555554</v>
      </c>
      <c r="CK332" s="17">
        <f t="shared" si="1645"/>
        <v>3.5303201578947365</v>
      </c>
      <c r="CL332" s="17">
        <f t="shared" si="1646"/>
        <v>3.3538041499999998</v>
      </c>
      <c r="CM332" s="17">
        <f t="shared" si="1647"/>
        <v>3.1940991904761904</v>
      </c>
      <c r="CN332" s="17">
        <f t="shared" si="1648"/>
        <v>2.0326085757575756</v>
      </c>
      <c r="CO332" s="17" t="e">
        <f>#REF!+AG332+AX332+AN332+BH332+#REF!+DP332</f>
        <v>#REF!</v>
      </c>
      <c r="CP332" s="17" t="e">
        <f>CO332*1.241</f>
        <v>#REF!</v>
      </c>
      <c r="CQ332" s="17">
        <f t="shared" si="1679"/>
        <v>1046.3010830000001</v>
      </c>
      <c r="CR332" s="17">
        <f t="shared" si="1680"/>
        <v>1059.678083</v>
      </c>
      <c r="CS332" s="17">
        <f t="shared" si="1681"/>
        <v>1114.215083</v>
      </c>
      <c r="CT332" s="17">
        <f t="shared" si="1682"/>
        <v>1155.3750829999999</v>
      </c>
      <c r="CU332" s="17">
        <f t="shared" si="1683"/>
        <v>1358.774083</v>
      </c>
      <c r="CV332" s="17">
        <f t="shared" si="1649"/>
        <v>1555.7963250350001</v>
      </c>
      <c r="CW332" s="17">
        <f t="shared" si="1684"/>
        <v>40.262</v>
      </c>
      <c r="CX332" s="17">
        <f t="shared" si="1650"/>
        <v>16.940799999999999</v>
      </c>
      <c r="CY332" s="33"/>
      <c r="CZ332" s="33"/>
      <c r="DA332" s="17"/>
      <c r="DB332" s="17"/>
      <c r="DC332" s="17"/>
      <c r="DD332" s="15">
        <f t="shared" si="1651"/>
        <v>133.11186641388889</v>
      </c>
      <c r="DE332" s="15">
        <f t="shared" si="1652"/>
        <v>128.54288923421052</v>
      </c>
      <c r="DF332" s="15">
        <f t="shared" si="1653"/>
        <v>124.4308097725</v>
      </c>
      <c r="DG332" s="15">
        <f t="shared" si="1654"/>
        <v>120.71035692619047</v>
      </c>
      <c r="DH332" s="15">
        <f t="shared" si="1655"/>
        <v>93.652518043939395</v>
      </c>
      <c r="DI332" s="15"/>
      <c r="DJ332" s="15"/>
      <c r="DK332" s="15"/>
      <c r="DL332" s="15"/>
      <c r="DM332" s="15"/>
      <c r="DO332" s="17"/>
      <c r="DP332" s="17">
        <v>52.6</v>
      </c>
      <c r="DQ332" s="32">
        <v>114.5</v>
      </c>
      <c r="DR332" s="32">
        <f t="shared" si="1656"/>
        <v>7001.684173370556</v>
      </c>
      <c r="DS332" s="32">
        <f t="shared" si="1657"/>
        <v>6761.3559737194737</v>
      </c>
      <c r="DT332" s="32">
        <f t="shared" si="1658"/>
        <v>6545.0605940334999</v>
      </c>
      <c r="DU332" s="32">
        <f t="shared" si="1659"/>
        <v>6349.3647743176189</v>
      </c>
      <c r="DV332" s="32">
        <f t="shared" si="1660"/>
        <v>4926.1224491112125</v>
      </c>
      <c r="DW332" s="32">
        <v>2325</v>
      </c>
      <c r="DX332" s="32">
        <f t="shared" si="1661"/>
        <v>309485.08941229165</v>
      </c>
      <c r="DY332" s="32">
        <f t="shared" si="1662"/>
        <v>298862.21746953944</v>
      </c>
      <c r="DZ332" s="32">
        <f t="shared" si="1663"/>
        <v>289301.63272106252</v>
      </c>
      <c r="EA332" s="32">
        <f t="shared" si="1664"/>
        <v>280651.57985339285</v>
      </c>
      <c r="EB332" s="32">
        <f t="shared" si="1665"/>
        <v>217742.10445215908</v>
      </c>
      <c r="ED332" s="15">
        <f t="shared" si="1666"/>
        <v>2396.0135954500001</v>
      </c>
      <c r="EE332" s="15">
        <f t="shared" si="1667"/>
        <v>2442.3148954499998</v>
      </c>
      <c r="EF332" s="15">
        <f t="shared" si="1668"/>
        <v>2488.6161954499999</v>
      </c>
      <c r="EG332" s="15">
        <f t="shared" si="1669"/>
        <v>2534.9174954499999</v>
      </c>
      <c r="EH332" s="15">
        <f t="shared" si="1670"/>
        <v>3090.53309545</v>
      </c>
      <c r="EI332" s="34"/>
      <c r="EJ332" s="35">
        <f t="shared" si="1671"/>
        <v>225240.38929062497</v>
      </c>
      <c r="EK332" s="35">
        <f t="shared" si="1672"/>
        <v>168827.00102321428</v>
      </c>
      <c r="EL332" s="35"/>
      <c r="EM332" s="35"/>
      <c r="EN332" s="15">
        <f t="shared" si="1685"/>
        <v>98.389837944444452</v>
      </c>
      <c r="EO332" s="15">
        <f t="shared" si="1692"/>
        <v>111.77642542105264</v>
      </c>
      <c r="EP332" s="15">
        <f t="shared" si="1693"/>
        <v>108.20070415000001</v>
      </c>
      <c r="EQ332" s="15">
        <f t="shared" si="1694"/>
        <v>96.877586791666658</v>
      </c>
      <c r="ER332" s="15">
        <f t="shared" si="1686"/>
        <v>72.613763880952376</v>
      </c>
      <c r="ES332" s="15"/>
      <c r="ET332" s="15">
        <f t="shared" si="1695"/>
        <v>1771.0170830000002</v>
      </c>
      <c r="EU332" s="15">
        <f t="shared" si="1696"/>
        <v>2123.7520830000003</v>
      </c>
      <c r="EV332" s="15">
        <f t="shared" si="1697"/>
        <v>2164.014083</v>
      </c>
      <c r="EW332" s="15">
        <f t="shared" si="1673"/>
        <v>2325.0620829999998</v>
      </c>
      <c r="EX332" s="15">
        <f t="shared" si="1674"/>
        <v>3049.7780829999997</v>
      </c>
      <c r="EY332" s="17">
        <f t="shared" si="1687"/>
        <v>1771.0170830000002</v>
      </c>
      <c r="EZ332" s="17">
        <f t="shared" si="1688"/>
        <v>1824.6560830000001</v>
      </c>
      <c r="FA332" s="17">
        <f t="shared" si="1689"/>
        <v>1919.4550830000001</v>
      </c>
      <c r="FB332" s="17">
        <f t="shared" si="1690"/>
        <v>2121.6630829999999</v>
      </c>
      <c r="FC332" s="17">
        <f t="shared" si="1691"/>
        <v>3049.7780830000002</v>
      </c>
      <c r="FE332" s="17"/>
      <c r="FF332" s="17"/>
      <c r="FG332" s="17"/>
      <c r="FH332" s="17"/>
      <c r="FI332" s="17"/>
    </row>
    <row r="333" spans="1:165" ht="13.5" thickBot="1">
      <c r="A333" s="230">
        <v>30</v>
      </c>
      <c r="B333" s="231" t="s">
        <v>323</v>
      </c>
      <c r="C333" s="248">
        <v>18</v>
      </c>
      <c r="D333" s="249">
        <v>19</v>
      </c>
      <c r="E333" s="249">
        <v>20</v>
      </c>
      <c r="F333" s="249">
        <v>21</v>
      </c>
      <c r="G333" s="250">
        <v>33</v>
      </c>
      <c r="H333" s="26">
        <v>11.96</v>
      </c>
      <c r="I333" s="26">
        <f t="shared" si="1675"/>
        <v>13.156000000000002</v>
      </c>
      <c r="J333" s="251">
        <f t="shared" si="1616"/>
        <v>236.80800000000005</v>
      </c>
      <c r="K333" s="251">
        <f t="shared" si="1617"/>
        <v>249.96400000000006</v>
      </c>
      <c r="L333" s="251">
        <f t="shared" si="1618"/>
        <v>263.12000000000006</v>
      </c>
      <c r="M333" s="251">
        <f t="shared" si="1619"/>
        <v>276.27600000000007</v>
      </c>
      <c r="N333" s="252">
        <f t="shared" si="1620"/>
        <v>434.14800000000008</v>
      </c>
      <c r="O333" s="237">
        <v>1.298E-2</v>
      </c>
      <c r="P333" s="4">
        <v>1166.77</v>
      </c>
      <c r="Q333" s="4">
        <f t="shared" si="1678"/>
        <v>1330.1177999999998</v>
      </c>
      <c r="R333" s="251">
        <f t="shared" si="1621"/>
        <v>272.60414279999998</v>
      </c>
      <c r="S333" s="251">
        <f t="shared" si="1622"/>
        <v>287.74881740000001</v>
      </c>
      <c r="T333" s="251">
        <f t="shared" si="1623"/>
        <v>302.89349199999998</v>
      </c>
      <c r="U333" s="251">
        <f t="shared" si="1624"/>
        <v>318.03816660000001</v>
      </c>
      <c r="V333" s="253">
        <f t="shared" si="1625"/>
        <v>499.77426179999998</v>
      </c>
      <c r="W333" s="156">
        <v>8.1999999999999993</v>
      </c>
      <c r="X333" s="4">
        <v>4.91</v>
      </c>
      <c r="Y333" s="4">
        <f t="shared" si="1626"/>
        <v>40.262</v>
      </c>
      <c r="Z333" s="156">
        <v>15</v>
      </c>
      <c r="AA333" s="4">
        <v>4.91</v>
      </c>
      <c r="AB333" s="157">
        <f t="shared" si="1627"/>
        <v>73.650000000000006</v>
      </c>
      <c r="AC333" s="254">
        <v>9.1</v>
      </c>
      <c r="AD333" s="4">
        <v>44.08</v>
      </c>
      <c r="AE333" s="251" t="e">
        <f>#REF!*AC333</f>
        <v>#REF!</v>
      </c>
      <c r="AF333" s="6">
        <f t="shared" si="1628"/>
        <v>50.691999999999993</v>
      </c>
      <c r="AG333" s="7">
        <f t="shared" si="1629"/>
        <v>401.12799999999999</v>
      </c>
      <c r="AH333" s="255">
        <v>9.1</v>
      </c>
      <c r="AI333" s="251">
        <v>10.23</v>
      </c>
      <c r="AJ333" s="235">
        <v>23.17</v>
      </c>
      <c r="AK333" s="251">
        <f t="shared" si="1630"/>
        <v>93.093000000000004</v>
      </c>
      <c r="AL333" s="251"/>
      <c r="AM333" s="251"/>
      <c r="AN333" s="6">
        <f t="shared" si="1631"/>
        <v>210.84700000000001</v>
      </c>
      <c r="AO333" s="256">
        <v>0.26579999999999998</v>
      </c>
      <c r="AP333" s="251">
        <v>159.16999999999999</v>
      </c>
      <c r="AQ333" s="4">
        <v>297</v>
      </c>
      <c r="AR333" s="6">
        <f t="shared" si="1632"/>
        <v>326.70000000000005</v>
      </c>
      <c r="AS333" s="7">
        <f t="shared" si="1633"/>
        <v>78.942599999999999</v>
      </c>
      <c r="AT333" s="156">
        <v>15</v>
      </c>
      <c r="AU333" s="251">
        <v>1.62</v>
      </c>
      <c r="AV333" s="4">
        <v>4.71</v>
      </c>
      <c r="AW333" s="251">
        <f t="shared" si="1634"/>
        <v>24.3</v>
      </c>
      <c r="AX333" s="6">
        <f t="shared" si="1635"/>
        <v>70.650000000000006</v>
      </c>
      <c r="AY333" s="4">
        <v>65</v>
      </c>
      <c r="AZ333" s="4">
        <v>1.6</v>
      </c>
      <c r="BA333" s="4">
        <v>68.900000000000006</v>
      </c>
      <c r="BB333" s="4">
        <v>84.8</v>
      </c>
      <c r="BC333" s="4">
        <v>96.8</v>
      </c>
      <c r="BD333" s="4">
        <v>121</v>
      </c>
      <c r="BE333" s="4">
        <v>3.43</v>
      </c>
      <c r="BF333" s="251">
        <f t="shared" si="1636"/>
        <v>104</v>
      </c>
      <c r="BG333" s="6">
        <f t="shared" si="1637"/>
        <v>3.7730000000000006</v>
      </c>
      <c r="BH333" s="7">
        <f t="shared" si="1638"/>
        <v>222.95000000000002</v>
      </c>
      <c r="BI333" s="257"/>
      <c r="BJ333" s="258"/>
      <c r="BK333" s="259"/>
      <c r="BL333" s="260"/>
      <c r="BM333" s="261"/>
      <c r="BN333" s="258"/>
      <c r="BO333" s="259"/>
      <c r="BP333" s="260"/>
      <c r="BQ333" s="261"/>
      <c r="BR333" s="258"/>
      <c r="BS333" s="259"/>
      <c r="BT333" s="260"/>
      <c r="BU333" s="261"/>
      <c r="BV333" s="258"/>
      <c r="BW333" s="259"/>
      <c r="BX333" s="260"/>
      <c r="BY333" s="261"/>
      <c r="BZ333" s="258"/>
      <c r="CA333" s="259"/>
      <c r="CB333" s="260"/>
      <c r="CD333" s="33">
        <f t="shared" si="1639"/>
        <v>394.71299999999997</v>
      </c>
      <c r="CE333" s="17">
        <f t="shared" si="1640"/>
        <v>315.7704</v>
      </c>
      <c r="CF333" s="17">
        <f t="shared" si="1641"/>
        <v>236.8278</v>
      </c>
      <c r="CG333" s="17">
        <f t="shared" si="1642"/>
        <v>157.8852</v>
      </c>
      <c r="CH333" s="17">
        <f t="shared" si="1643"/>
        <v>78.942599999999999</v>
      </c>
      <c r="CJ333" s="17">
        <f t="shared" si="1644"/>
        <v>4.3856999999999999</v>
      </c>
      <c r="CK333" s="17">
        <f t="shared" si="1645"/>
        <v>4.1548736842105258</v>
      </c>
      <c r="CL333" s="17">
        <f t="shared" si="1646"/>
        <v>3.94713</v>
      </c>
      <c r="CM333" s="17">
        <f t="shared" si="1647"/>
        <v>3.7591714285714284</v>
      </c>
      <c r="CN333" s="17">
        <f t="shared" si="1648"/>
        <v>2.3921999999999999</v>
      </c>
      <c r="CO333" s="17" t="e">
        <f>#REF!+AG333+AX333+AN333+BH333+#REF!+DP333</f>
        <v>#REF!</v>
      </c>
      <c r="CP333" s="17" t="e">
        <f>CO333*1.259</f>
        <v>#REF!</v>
      </c>
      <c r="CQ333" s="17">
        <f t="shared" si="1679"/>
        <v>1058.1676</v>
      </c>
      <c r="CR333" s="17">
        <f t="shared" si="1680"/>
        <v>1071.5445999999999</v>
      </c>
      <c r="CS333" s="17">
        <f t="shared" si="1681"/>
        <v>1126.0816</v>
      </c>
      <c r="CT333" s="17">
        <f t="shared" si="1682"/>
        <v>1167.2415999999998</v>
      </c>
      <c r="CU333" s="17">
        <f t="shared" si="1683"/>
        <v>1250.2476000000001</v>
      </c>
      <c r="CV333" s="17">
        <f t="shared" si="1649"/>
        <v>1434.0339972000002</v>
      </c>
      <c r="CW333" s="17">
        <f t="shared" si="1684"/>
        <v>40.262</v>
      </c>
      <c r="CX333" s="17">
        <f t="shared" si="1650"/>
        <v>15.1446746</v>
      </c>
      <c r="CY333" s="33"/>
      <c r="CZ333" s="33"/>
      <c r="DA333" s="17"/>
      <c r="DB333" s="17"/>
      <c r="DC333" s="17"/>
      <c r="DD333" s="15">
        <f t="shared" si="1651"/>
        <v>126.17823</v>
      </c>
      <c r="DE333" s="15">
        <f t="shared" si="1652"/>
        <v>121.97418105263158</v>
      </c>
      <c r="DF333" s="15">
        <f t="shared" si="1653"/>
        <v>118.19053700000001</v>
      </c>
      <c r="DG333" s="15">
        <f t="shared" si="1654"/>
        <v>114.76724000000002</v>
      </c>
      <c r="DH333" s="15">
        <f t="shared" si="1655"/>
        <v>89.870534545454547</v>
      </c>
      <c r="DI333" s="15"/>
      <c r="DJ333" s="15"/>
      <c r="DK333" s="15"/>
      <c r="DL333" s="15"/>
      <c r="DM333" s="15"/>
      <c r="DO333" s="17"/>
      <c r="DP333" s="17">
        <v>82.2</v>
      </c>
      <c r="DQ333" s="32">
        <v>114.7</v>
      </c>
      <c r="DR333" s="32">
        <f t="shared" si="1656"/>
        <v>10371.850506000001</v>
      </c>
      <c r="DS333" s="32">
        <f t="shared" si="1657"/>
        <v>10026.277682526315</v>
      </c>
      <c r="DT333" s="32">
        <f t="shared" si="1658"/>
        <v>9715.2621414000005</v>
      </c>
      <c r="DU333" s="32">
        <f t="shared" si="1659"/>
        <v>9433.8671280000017</v>
      </c>
      <c r="DV333" s="32">
        <f t="shared" si="1660"/>
        <v>7387.3579396363639</v>
      </c>
      <c r="DW333" s="32">
        <v>2809</v>
      </c>
      <c r="DX333" s="32">
        <f t="shared" si="1661"/>
        <v>354434.64807</v>
      </c>
      <c r="DY333" s="32">
        <f t="shared" si="1662"/>
        <v>342625.4745768421</v>
      </c>
      <c r="DZ333" s="32">
        <f t="shared" si="1663"/>
        <v>331997.21843300003</v>
      </c>
      <c r="EA333" s="32">
        <f t="shared" si="1664"/>
        <v>322381.17716000002</v>
      </c>
      <c r="EB333" s="32">
        <f t="shared" si="1665"/>
        <v>252446.33153818181</v>
      </c>
      <c r="ED333" s="15">
        <f t="shared" si="1666"/>
        <v>2271.2081400000002</v>
      </c>
      <c r="EE333" s="15">
        <f t="shared" si="1667"/>
        <v>2317.5094399999998</v>
      </c>
      <c r="EF333" s="15">
        <f t="shared" si="1668"/>
        <v>2363.8107399999999</v>
      </c>
      <c r="EG333" s="15">
        <f t="shared" si="1669"/>
        <v>2410.1120400000004</v>
      </c>
      <c r="EH333" s="15">
        <f t="shared" si="1670"/>
        <v>2965.7276400000001</v>
      </c>
      <c r="EI333" s="34"/>
      <c r="EJ333" s="35">
        <f t="shared" si="1671"/>
        <v>259427.02085</v>
      </c>
      <c r="EK333" s="35">
        <f t="shared" si="1672"/>
        <v>196713.70820000002</v>
      </c>
      <c r="EL333" s="35"/>
      <c r="EM333" s="35"/>
      <c r="EN333" s="15">
        <f t="shared" si="1685"/>
        <v>99.049088888888889</v>
      </c>
      <c r="EO333" s="15">
        <f t="shared" si="1692"/>
        <v>106.0645052631579</v>
      </c>
      <c r="EP333" s="15">
        <f t="shared" si="1693"/>
        <v>102.77438000000001</v>
      </c>
      <c r="EQ333" s="15">
        <f t="shared" si="1694"/>
        <v>92.355649999999997</v>
      </c>
      <c r="ER333" s="15">
        <f t="shared" si="1686"/>
        <v>70.029800000000009</v>
      </c>
      <c r="ES333" s="15"/>
      <c r="ET333" s="15">
        <f t="shared" si="1695"/>
        <v>1782.8836000000001</v>
      </c>
      <c r="EU333" s="15">
        <f t="shared" si="1696"/>
        <v>2015.2256</v>
      </c>
      <c r="EV333" s="15">
        <f t="shared" si="1697"/>
        <v>2055.4876000000004</v>
      </c>
      <c r="EW333" s="15">
        <f t="shared" si="1673"/>
        <v>2216.5356000000002</v>
      </c>
      <c r="EX333" s="15">
        <f t="shared" si="1674"/>
        <v>2941.2516000000005</v>
      </c>
      <c r="EY333" s="17">
        <f t="shared" si="1687"/>
        <v>1782.8836000000001</v>
      </c>
      <c r="EZ333" s="17">
        <f t="shared" si="1688"/>
        <v>1836.5226</v>
      </c>
      <c r="FA333" s="17">
        <f t="shared" si="1689"/>
        <v>1931.3216</v>
      </c>
      <c r="FB333" s="17">
        <f t="shared" si="1690"/>
        <v>2133.5295999999998</v>
      </c>
      <c r="FC333" s="17">
        <f t="shared" si="1691"/>
        <v>2941.2516000000001</v>
      </c>
      <c r="FE333" s="17"/>
      <c r="FF333" s="17"/>
      <c r="FG333" s="17"/>
      <c r="FH333" s="17"/>
      <c r="FI333" s="17"/>
    </row>
    <row r="334" spans="1:165" ht="13.5" thickBot="1">
      <c r="A334" s="230">
        <v>31</v>
      </c>
      <c r="B334" s="231" t="s">
        <v>324</v>
      </c>
      <c r="C334" s="232">
        <v>18</v>
      </c>
      <c r="D334" s="233">
        <v>19</v>
      </c>
      <c r="E334" s="233">
        <v>20</v>
      </c>
      <c r="F334" s="233">
        <v>21</v>
      </c>
      <c r="G334" s="234">
        <v>33</v>
      </c>
      <c r="H334" s="26">
        <v>14.68</v>
      </c>
      <c r="I334" s="26">
        <f t="shared" si="1675"/>
        <v>16.148</v>
      </c>
      <c r="J334" s="235">
        <f t="shared" si="1616"/>
        <v>290.66399999999999</v>
      </c>
      <c r="K334" s="235">
        <f t="shared" si="1617"/>
        <v>306.81200000000001</v>
      </c>
      <c r="L334" s="235">
        <f t="shared" si="1618"/>
        <v>322.95999999999998</v>
      </c>
      <c r="M334" s="235">
        <f t="shared" si="1619"/>
        <v>339.108</v>
      </c>
      <c r="N334" s="236">
        <f t="shared" si="1620"/>
        <v>532.88400000000001</v>
      </c>
      <c r="O334" s="262">
        <v>1.4E-2</v>
      </c>
      <c r="P334" s="4">
        <v>1372.39</v>
      </c>
      <c r="Q334" s="4">
        <f t="shared" si="1678"/>
        <v>1564.5246</v>
      </c>
      <c r="R334" s="235">
        <f t="shared" si="1621"/>
        <v>345.84228000000002</v>
      </c>
      <c r="S334" s="235">
        <f t="shared" si="1622"/>
        <v>365.05574000000001</v>
      </c>
      <c r="T334" s="235">
        <f t="shared" si="1623"/>
        <v>384.26920000000001</v>
      </c>
      <c r="U334" s="235">
        <f t="shared" si="1624"/>
        <v>403.48266000000001</v>
      </c>
      <c r="V334" s="238">
        <f t="shared" si="1625"/>
        <v>634.0441800000001</v>
      </c>
      <c r="W334" s="156">
        <v>8.1999999999999993</v>
      </c>
      <c r="X334" s="4">
        <v>4.91</v>
      </c>
      <c r="Y334" s="4">
        <f t="shared" si="1626"/>
        <v>40.262</v>
      </c>
      <c r="Z334" s="156">
        <v>15</v>
      </c>
      <c r="AA334" s="4">
        <v>4.91</v>
      </c>
      <c r="AB334" s="157">
        <f t="shared" si="1627"/>
        <v>73.650000000000006</v>
      </c>
      <c r="AC334" s="239">
        <v>9.1</v>
      </c>
      <c r="AD334" s="4">
        <v>44.08</v>
      </c>
      <c r="AE334" s="235" t="e">
        <f>#REF!*AC334</f>
        <v>#REF!</v>
      </c>
      <c r="AF334" s="6">
        <f t="shared" si="1628"/>
        <v>50.691999999999993</v>
      </c>
      <c r="AG334" s="7">
        <f t="shared" si="1629"/>
        <v>401.12799999999999</v>
      </c>
      <c r="AH334" s="263">
        <v>9.1</v>
      </c>
      <c r="AI334" s="235">
        <v>10.23</v>
      </c>
      <c r="AJ334" s="235">
        <v>23.17</v>
      </c>
      <c r="AK334" s="235">
        <f t="shared" si="1630"/>
        <v>93.093000000000004</v>
      </c>
      <c r="AL334" s="235"/>
      <c r="AM334" s="235"/>
      <c r="AN334" s="6">
        <f t="shared" si="1631"/>
        <v>210.84700000000001</v>
      </c>
      <c r="AO334" s="241">
        <v>0.25829999999999997</v>
      </c>
      <c r="AP334" s="235">
        <v>216</v>
      </c>
      <c r="AQ334" s="4">
        <v>351.9</v>
      </c>
      <c r="AR334" s="6">
        <f t="shared" si="1632"/>
        <v>387.09000000000003</v>
      </c>
      <c r="AS334" s="7">
        <f t="shared" si="1633"/>
        <v>90.895769999999985</v>
      </c>
      <c r="AT334" s="156">
        <v>15</v>
      </c>
      <c r="AU334" s="235">
        <v>1.62</v>
      </c>
      <c r="AV334" s="4">
        <v>4.71</v>
      </c>
      <c r="AW334" s="235">
        <f t="shared" si="1634"/>
        <v>24.3</v>
      </c>
      <c r="AX334" s="6">
        <f t="shared" si="1635"/>
        <v>70.650000000000006</v>
      </c>
      <c r="AY334" s="4">
        <v>65</v>
      </c>
      <c r="AZ334" s="4">
        <v>1.6</v>
      </c>
      <c r="BA334" s="4">
        <v>74.599999999999994</v>
      </c>
      <c r="BB334" s="4">
        <v>84.8</v>
      </c>
      <c r="BC334" s="4">
        <v>96.8</v>
      </c>
      <c r="BD334" s="4">
        <v>156.1</v>
      </c>
      <c r="BE334" s="4">
        <v>3.43</v>
      </c>
      <c r="BF334" s="235">
        <f t="shared" si="1636"/>
        <v>104</v>
      </c>
      <c r="BG334" s="6">
        <f t="shared" si="1637"/>
        <v>3.7730000000000006</v>
      </c>
      <c r="BH334" s="7">
        <f t="shared" si="1638"/>
        <v>222.95000000000002</v>
      </c>
      <c r="BI334" s="242"/>
      <c r="BJ334" s="243"/>
      <c r="BK334" s="244"/>
      <c r="BL334" s="245"/>
      <c r="BM334" s="246"/>
      <c r="BN334" s="243"/>
      <c r="BO334" s="244"/>
      <c r="BP334" s="245"/>
      <c r="BQ334" s="246"/>
      <c r="BR334" s="243"/>
      <c r="BS334" s="244"/>
      <c r="BT334" s="245"/>
      <c r="BU334" s="246"/>
      <c r="BV334" s="243"/>
      <c r="BW334" s="244"/>
      <c r="BX334" s="245"/>
      <c r="BY334" s="246"/>
      <c r="BZ334" s="243"/>
      <c r="CA334" s="244"/>
      <c r="CB334" s="245"/>
      <c r="CD334" s="33">
        <f t="shared" si="1639"/>
        <v>454.47884999999991</v>
      </c>
      <c r="CE334" s="17">
        <f t="shared" si="1640"/>
        <v>363.58307999999994</v>
      </c>
      <c r="CF334" s="17">
        <f t="shared" si="1641"/>
        <v>272.68730999999997</v>
      </c>
      <c r="CG334" s="17">
        <f t="shared" si="1642"/>
        <v>181.79153999999997</v>
      </c>
      <c r="CH334" s="17">
        <f t="shared" si="1643"/>
        <v>90.895769999999985</v>
      </c>
      <c r="CJ334" s="17">
        <f t="shared" si="1644"/>
        <v>5.0497649999999989</v>
      </c>
      <c r="CK334" s="17">
        <f t="shared" si="1645"/>
        <v>4.7839878947368417</v>
      </c>
      <c r="CL334" s="17">
        <f t="shared" si="1646"/>
        <v>4.5447884999999992</v>
      </c>
      <c r="CM334" s="17">
        <f t="shared" si="1647"/>
        <v>4.3283699999999996</v>
      </c>
      <c r="CN334" s="17">
        <f t="shared" si="1648"/>
        <v>2.7544172727272724</v>
      </c>
      <c r="CO334" s="17" t="e">
        <f>#REF!+AG334+AX334+AN334+BH334+#REF!+DP334</f>
        <v>#REF!</v>
      </c>
      <c r="CP334" s="17" t="e">
        <f>CO334*1.259</f>
        <v>#REF!</v>
      </c>
      <c r="CQ334" s="17">
        <f t="shared" si="1679"/>
        <v>1070.12077</v>
      </c>
      <c r="CR334" s="17">
        <f t="shared" si="1680"/>
        <v>1103.0487699999999</v>
      </c>
      <c r="CS334" s="17">
        <f t="shared" si="1681"/>
        <v>1138.03477</v>
      </c>
      <c r="CT334" s="17">
        <f t="shared" si="1682"/>
        <v>1179.1947700000001</v>
      </c>
      <c r="CU334" s="17">
        <f t="shared" si="1683"/>
        <v>1382.5937700000002</v>
      </c>
      <c r="CV334" s="17">
        <f t="shared" si="1649"/>
        <v>1627.3128672900002</v>
      </c>
      <c r="CW334" s="17">
        <f t="shared" si="1684"/>
        <v>40.262</v>
      </c>
      <c r="CX334" s="17">
        <f t="shared" si="1650"/>
        <v>19.213460000000001</v>
      </c>
      <c r="CY334" s="33"/>
      <c r="CZ334" s="33"/>
      <c r="DA334" s="17"/>
      <c r="DB334" s="17"/>
      <c r="DC334" s="17"/>
      <c r="DD334" s="15">
        <f t="shared" si="1651"/>
        <v>134.63367975</v>
      </c>
      <c r="DE334" s="15">
        <f t="shared" si="1652"/>
        <v>129.98460713157894</v>
      </c>
      <c r="DF334" s="15">
        <f t="shared" si="1653"/>
        <v>125.80044177500001</v>
      </c>
      <c r="DG334" s="15">
        <f t="shared" si="1654"/>
        <v>122.01476835714286</v>
      </c>
      <c r="DH334" s="15">
        <f t="shared" si="1655"/>
        <v>94.482598045454552</v>
      </c>
      <c r="DI334" s="15"/>
      <c r="DJ334" s="15"/>
      <c r="DK334" s="15"/>
      <c r="DL334" s="15"/>
      <c r="DM334" s="15"/>
      <c r="DO334" s="17"/>
      <c r="DP334" s="17">
        <v>135.30000000000001</v>
      </c>
      <c r="DQ334" s="32">
        <v>117.7</v>
      </c>
      <c r="DR334" s="32">
        <f t="shared" si="1656"/>
        <v>18215.936870175003</v>
      </c>
      <c r="DS334" s="32">
        <f t="shared" si="1657"/>
        <v>17586.917344902631</v>
      </c>
      <c r="DT334" s="32">
        <f t="shared" si="1658"/>
        <v>17020.799772157501</v>
      </c>
      <c r="DU334" s="32">
        <f t="shared" si="1659"/>
        <v>16508.59815872143</v>
      </c>
      <c r="DV334" s="32">
        <f t="shared" si="1660"/>
        <v>12783.495515550001</v>
      </c>
      <c r="DW334" s="32">
        <v>4940</v>
      </c>
      <c r="DX334" s="32">
        <f t="shared" si="1661"/>
        <v>665090.37796499999</v>
      </c>
      <c r="DY334" s="32">
        <f t="shared" si="1662"/>
        <v>642123.95922999992</v>
      </c>
      <c r="DZ334" s="32">
        <f t="shared" si="1663"/>
        <v>621454.18236850004</v>
      </c>
      <c r="EA334" s="32">
        <f t="shared" si="1664"/>
        <v>602752.95568428573</v>
      </c>
      <c r="EB334" s="32">
        <f t="shared" si="1665"/>
        <v>466744.03434454551</v>
      </c>
      <c r="ED334" s="15">
        <f t="shared" si="1666"/>
        <v>2423.4062355000001</v>
      </c>
      <c r="EE334" s="15">
        <f t="shared" si="1667"/>
        <v>2469.7075354999997</v>
      </c>
      <c r="EF334" s="15">
        <f t="shared" si="1668"/>
        <v>2516.0088355000003</v>
      </c>
      <c r="EG334" s="15">
        <f t="shared" si="1669"/>
        <v>2562.3101354999999</v>
      </c>
      <c r="EH334" s="15">
        <f t="shared" si="1670"/>
        <v>3117.9257355</v>
      </c>
      <c r="EI334" s="34"/>
      <c r="EJ334" s="35">
        <f t="shared" si="1671"/>
        <v>483478.16432500008</v>
      </c>
      <c r="EK334" s="35">
        <f t="shared" si="1672"/>
        <v>361513.64247142861</v>
      </c>
      <c r="EL334" s="35"/>
      <c r="EM334" s="35"/>
      <c r="EN334" s="15">
        <f t="shared" si="1685"/>
        <v>99.713153888888883</v>
      </c>
      <c r="EO334" s="15">
        <f t="shared" si="1692"/>
        <v>113.03009315789474</v>
      </c>
      <c r="EP334" s="15">
        <f t="shared" si="1693"/>
        <v>109.39168850000001</v>
      </c>
      <c r="EQ334" s="15">
        <f t="shared" si="1694"/>
        <v>97.870073750000017</v>
      </c>
      <c r="ER334" s="15">
        <f t="shared" si="1686"/>
        <v>73.18089928571429</v>
      </c>
      <c r="ES334" s="15"/>
      <c r="ET334" s="15">
        <f t="shared" si="1695"/>
        <v>1794.8367699999999</v>
      </c>
      <c r="EU334" s="15">
        <f t="shared" si="1696"/>
        <v>2147.57177</v>
      </c>
      <c r="EV334" s="15">
        <f t="shared" si="1697"/>
        <v>2187.8337700000002</v>
      </c>
      <c r="EW334" s="15">
        <f t="shared" si="1673"/>
        <v>2348.8817700000004</v>
      </c>
      <c r="EX334" s="15">
        <f t="shared" si="1674"/>
        <v>3073.5977700000003</v>
      </c>
      <c r="EY334" s="17">
        <f t="shared" si="1687"/>
        <v>1794.8367699999999</v>
      </c>
      <c r="EZ334" s="17">
        <f t="shared" si="1688"/>
        <v>1868.0267699999999</v>
      </c>
      <c r="FA334" s="17">
        <f t="shared" si="1689"/>
        <v>1943.27477</v>
      </c>
      <c r="FB334" s="17">
        <f t="shared" si="1690"/>
        <v>2145.4827700000001</v>
      </c>
      <c r="FC334" s="17">
        <f t="shared" si="1691"/>
        <v>3073.5977700000003</v>
      </c>
      <c r="FE334" s="17"/>
      <c r="FF334" s="17"/>
      <c r="FG334" s="17"/>
      <c r="FH334" s="17"/>
      <c r="FI334" s="17"/>
    </row>
    <row r="335" spans="1:165" ht="13.5" thickBot="1">
      <c r="A335" s="247">
        <v>32</v>
      </c>
      <c r="B335" s="231" t="s">
        <v>325</v>
      </c>
      <c r="C335" s="248">
        <v>18</v>
      </c>
      <c r="D335" s="249">
        <v>19</v>
      </c>
      <c r="E335" s="249">
        <v>20</v>
      </c>
      <c r="F335" s="249">
        <v>21</v>
      </c>
      <c r="G335" s="250">
        <v>33</v>
      </c>
      <c r="H335" s="26">
        <v>14.8</v>
      </c>
      <c r="I335" s="26">
        <f t="shared" si="1675"/>
        <v>16.28</v>
      </c>
      <c r="J335" s="251">
        <f t="shared" si="1616"/>
        <v>293.04000000000002</v>
      </c>
      <c r="K335" s="251">
        <f t="shared" si="1617"/>
        <v>309.32000000000005</v>
      </c>
      <c r="L335" s="251">
        <f t="shared" si="1618"/>
        <v>325.60000000000002</v>
      </c>
      <c r="M335" s="251">
        <f t="shared" si="1619"/>
        <v>341.88</v>
      </c>
      <c r="N335" s="252">
        <f t="shared" si="1620"/>
        <v>537.24</v>
      </c>
      <c r="O335" s="237">
        <v>1.7399999999999999E-2</v>
      </c>
      <c r="P335" s="4">
        <v>1174.5899999999999</v>
      </c>
      <c r="Q335" s="4">
        <f t="shared" si="1678"/>
        <v>1339.0325999999998</v>
      </c>
      <c r="R335" s="251">
        <f t="shared" si="1621"/>
        <v>367.88158799999991</v>
      </c>
      <c r="S335" s="251">
        <f t="shared" si="1622"/>
        <v>388.31945399999995</v>
      </c>
      <c r="T335" s="251">
        <f t="shared" si="1623"/>
        <v>408.75731999999994</v>
      </c>
      <c r="U335" s="251">
        <f t="shared" si="1624"/>
        <v>429.19518599999992</v>
      </c>
      <c r="V335" s="253">
        <f t="shared" si="1625"/>
        <v>674.44957799999986</v>
      </c>
      <c r="W335" s="156">
        <v>8.1999999999999993</v>
      </c>
      <c r="X335" s="4">
        <v>4.3899999999999997</v>
      </c>
      <c r="Y335" s="4">
        <f t="shared" si="1626"/>
        <v>35.997999999999998</v>
      </c>
      <c r="Z335" s="156">
        <v>15</v>
      </c>
      <c r="AA335" s="4">
        <v>4.3899999999999997</v>
      </c>
      <c r="AB335" s="157">
        <f t="shared" si="1627"/>
        <v>65.849999999999994</v>
      </c>
      <c r="AC335" s="254">
        <v>9.1</v>
      </c>
      <c r="AD335" s="4">
        <v>52.36</v>
      </c>
      <c r="AE335" s="251" t="e">
        <f>#REF!*AC335</f>
        <v>#REF!</v>
      </c>
      <c r="AF335" s="6">
        <f t="shared" si="1628"/>
        <v>60.213999999999992</v>
      </c>
      <c r="AG335" s="7">
        <f t="shared" si="1629"/>
        <v>476.476</v>
      </c>
      <c r="AH335" s="255">
        <v>9.1</v>
      </c>
      <c r="AI335" s="251">
        <v>18.21</v>
      </c>
      <c r="AJ335" s="235">
        <v>33.909999999999997</v>
      </c>
      <c r="AK335" s="251">
        <f t="shared" si="1630"/>
        <v>165.71100000000001</v>
      </c>
      <c r="AL335" s="251"/>
      <c r="AM335" s="251"/>
      <c r="AN335" s="6">
        <f t="shared" si="1631"/>
        <v>308.58099999999996</v>
      </c>
      <c r="AO335" s="256">
        <v>0.2</v>
      </c>
      <c r="AP335" s="251">
        <v>130.94999999999999</v>
      </c>
      <c r="AQ335" s="4">
        <v>353.93</v>
      </c>
      <c r="AR335" s="6">
        <f t="shared" si="1632"/>
        <v>389.32300000000004</v>
      </c>
      <c r="AS335" s="7">
        <f t="shared" si="1633"/>
        <v>70.786000000000001</v>
      </c>
      <c r="AT335" s="156">
        <v>15</v>
      </c>
      <c r="AU335" s="251">
        <v>1.62</v>
      </c>
      <c r="AV335" s="4">
        <f>3.66*115.12/100</f>
        <v>4.2133919999999998</v>
      </c>
      <c r="AW335" s="251">
        <f t="shared" si="1634"/>
        <v>24.3</v>
      </c>
      <c r="AX335" s="6">
        <f t="shared" si="1635"/>
        <v>63.200879999999998</v>
      </c>
      <c r="AY335" s="4">
        <v>65</v>
      </c>
      <c r="AZ335" s="4">
        <v>1.6</v>
      </c>
      <c r="BA335" s="4">
        <v>74.599999999999994</v>
      </c>
      <c r="BB335" s="4">
        <v>91.8</v>
      </c>
      <c r="BC335" s="4">
        <v>109.5</v>
      </c>
      <c r="BD335" s="4">
        <v>176.7</v>
      </c>
      <c r="BE335" s="4">
        <v>3.43</v>
      </c>
      <c r="BF335" s="251">
        <f t="shared" si="1636"/>
        <v>104</v>
      </c>
      <c r="BG335" s="6">
        <f t="shared" si="1637"/>
        <v>3.7730000000000006</v>
      </c>
      <c r="BH335" s="7">
        <f t="shared" si="1638"/>
        <v>222.95000000000002</v>
      </c>
      <c r="BI335" s="257"/>
      <c r="BJ335" s="258"/>
      <c r="BK335" s="259"/>
      <c r="BL335" s="260"/>
      <c r="BM335" s="261"/>
      <c r="BN335" s="258"/>
      <c r="BO335" s="259"/>
      <c r="BP335" s="260"/>
      <c r="BQ335" s="261"/>
      <c r="BR335" s="258"/>
      <c r="BS335" s="259"/>
      <c r="BT335" s="260"/>
      <c r="BU335" s="261"/>
      <c r="BV335" s="258"/>
      <c r="BW335" s="259"/>
      <c r="BX335" s="260"/>
      <c r="BY335" s="261"/>
      <c r="BZ335" s="258"/>
      <c r="CA335" s="259"/>
      <c r="CB335" s="260"/>
      <c r="CD335" s="33">
        <f t="shared" si="1639"/>
        <v>353.93</v>
      </c>
      <c r="CE335" s="17">
        <f t="shared" si="1640"/>
        <v>283.14400000000001</v>
      </c>
      <c r="CF335" s="17">
        <f t="shared" si="1641"/>
        <v>212.358</v>
      </c>
      <c r="CG335" s="17">
        <f t="shared" si="1642"/>
        <v>141.572</v>
      </c>
      <c r="CH335" s="17">
        <f t="shared" si="1643"/>
        <v>70.786000000000001</v>
      </c>
      <c r="CJ335" s="17">
        <f t="shared" si="1644"/>
        <v>3.9325555555555556</v>
      </c>
      <c r="CK335" s="17">
        <f t="shared" si="1645"/>
        <v>3.7255789473684211</v>
      </c>
      <c r="CL335" s="17">
        <f t="shared" si="1646"/>
        <v>3.5392999999999999</v>
      </c>
      <c r="CM335" s="17">
        <f t="shared" si="1647"/>
        <v>3.3707619047619048</v>
      </c>
      <c r="CN335" s="17">
        <f t="shared" si="1648"/>
        <v>2.1450303030303033</v>
      </c>
      <c r="CO335" s="17" t="e">
        <f>#REF!+AG335+AX335+AN335+BH335+#REF!+DP335</f>
        <v>#REF!</v>
      </c>
      <c r="CP335" s="17" t="e">
        <f>CO335*1.399</f>
        <v>#REF!</v>
      </c>
      <c r="CQ335" s="17">
        <f t="shared" si="1679"/>
        <v>1207.8438799999999</v>
      </c>
      <c r="CR335" s="17">
        <f t="shared" si="1680"/>
        <v>1240.77188</v>
      </c>
      <c r="CS335" s="17">
        <f t="shared" si="1681"/>
        <v>1299.7678799999999</v>
      </c>
      <c r="CT335" s="17">
        <f t="shared" si="1682"/>
        <v>1360.4788800000001</v>
      </c>
      <c r="CU335" s="17">
        <f t="shared" si="1683"/>
        <v>1590.9748799999998</v>
      </c>
      <c r="CV335" s="17">
        <f t="shared" si="1649"/>
        <v>1891.66913232</v>
      </c>
      <c r="CW335" s="17">
        <f t="shared" si="1684"/>
        <v>35.997999999999998</v>
      </c>
      <c r="CX335" s="17">
        <f t="shared" si="1650"/>
        <v>20.437865999999996</v>
      </c>
      <c r="CY335" s="33"/>
      <c r="CZ335" s="33"/>
      <c r="DA335" s="17"/>
      <c r="DB335" s="17"/>
      <c r="DC335" s="17"/>
      <c r="DD335" s="15">
        <f t="shared" si="1651"/>
        <v>143.04331733333331</v>
      </c>
      <c r="DE335" s="15">
        <f t="shared" si="1652"/>
        <v>137.69354799999999</v>
      </c>
      <c r="DF335" s="15">
        <f t="shared" si="1653"/>
        <v>132.87875559999998</v>
      </c>
      <c r="DG335" s="15">
        <f t="shared" si="1654"/>
        <v>128.52251485714285</v>
      </c>
      <c r="DH335" s="15">
        <f t="shared" si="1655"/>
        <v>96.840763999999979</v>
      </c>
      <c r="DI335" s="15"/>
      <c r="DJ335" s="15"/>
      <c r="DK335" s="15"/>
      <c r="DL335" s="15"/>
      <c r="DM335" s="15"/>
      <c r="DO335" s="17"/>
      <c r="DP335" s="17">
        <v>24.4</v>
      </c>
      <c r="DQ335" s="32">
        <v>118.9</v>
      </c>
      <c r="DR335" s="32">
        <f t="shared" si="1656"/>
        <v>3490.2569429333325</v>
      </c>
      <c r="DS335" s="32">
        <f t="shared" si="1657"/>
        <v>3359.7225711999995</v>
      </c>
      <c r="DT335" s="32">
        <f t="shared" si="1658"/>
        <v>3242.2416366399993</v>
      </c>
      <c r="DU335" s="32">
        <f t="shared" si="1659"/>
        <v>3135.9493625142854</v>
      </c>
      <c r="DV335" s="32">
        <f t="shared" si="1660"/>
        <v>2362.9146415999994</v>
      </c>
      <c r="DW335" s="32">
        <v>2371</v>
      </c>
      <c r="DX335" s="32">
        <f t="shared" si="1661"/>
        <v>339155.70539733325</v>
      </c>
      <c r="DY335" s="32">
        <f t="shared" si="1662"/>
        <v>326471.40230799996</v>
      </c>
      <c r="DZ335" s="32">
        <f t="shared" si="1663"/>
        <v>315055.52952759992</v>
      </c>
      <c r="EA335" s="32">
        <f t="shared" si="1664"/>
        <v>304726.88272628572</v>
      </c>
      <c r="EB335" s="32">
        <f t="shared" si="1665"/>
        <v>229609.45144399995</v>
      </c>
      <c r="ED335" s="15">
        <f t="shared" si="1666"/>
        <v>2574.7797119999996</v>
      </c>
      <c r="EE335" s="15">
        <f t="shared" si="1667"/>
        <v>2616.177412</v>
      </c>
      <c r="EF335" s="15">
        <f t="shared" si="1668"/>
        <v>2657.5751119999995</v>
      </c>
      <c r="EG335" s="15">
        <f t="shared" si="1669"/>
        <v>2698.972812</v>
      </c>
      <c r="EH335" s="15">
        <f t="shared" si="1670"/>
        <v>3195.7452119999994</v>
      </c>
      <c r="EI335" s="34"/>
      <c r="EJ335" s="35">
        <f t="shared" si="1671"/>
        <v>242526.31801999995</v>
      </c>
      <c r="EK335" s="35">
        <f t="shared" si="1672"/>
        <v>175165.57801142856</v>
      </c>
      <c r="EL335" s="35"/>
      <c r="EM335" s="35"/>
      <c r="EN335" s="15">
        <f t="shared" si="1685"/>
        <v>103.10043777777776</v>
      </c>
      <c r="EO335" s="15">
        <f t="shared" si="1692"/>
        <v>119.73352</v>
      </c>
      <c r="EP335" s="15">
        <f t="shared" si="1693"/>
        <v>115.54674399999999</v>
      </c>
      <c r="EQ335" s="15">
        <f t="shared" si="1694"/>
        <v>102.28861999999998</v>
      </c>
      <c r="ER335" s="15">
        <f t="shared" si="1686"/>
        <v>73.878354285714281</v>
      </c>
      <c r="ES335" s="15"/>
      <c r="ET335" s="15">
        <f t="shared" si="1695"/>
        <v>1855.8078799999996</v>
      </c>
      <c r="EU335" s="15">
        <f t="shared" si="1696"/>
        <v>2274.9368800000002</v>
      </c>
      <c r="EV335" s="15">
        <f t="shared" si="1697"/>
        <v>2310.9348799999998</v>
      </c>
      <c r="EW335" s="15">
        <f t="shared" si="1673"/>
        <v>2454.9268799999995</v>
      </c>
      <c r="EX335" s="15">
        <f t="shared" si="1674"/>
        <v>3102.8908799999999</v>
      </c>
      <c r="EY335" s="17">
        <f t="shared" si="1687"/>
        <v>1855.8078799999996</v>
      </c>
      <c r="EZ335" s="17">
        <f t="shared" si="1688"/>
        <v>1924.73388</v>
      </c>
      <c r="FA335" s="17">
        <f t="shared" si="1689"/>
        <v>2019.7278799999999</v>
      </c>
      <c r="FB335" s="17">
        <f t="shared" si="1690"/>
        <v>2224.4308799999999</v>
      </c>
      <c r="FC335" s="17">
        <f t="shared" si="1691"/>
        <v>3102.8908799999999</v>
      </c>
      <c r="FE335" s="17"/>
      <c r="FF335" s="17"/>
      <c r="FG335" s="17"/>
      <c r="FH335" s="17"/>
      <c r="FI335" s="17"/>
    </row>
    <row r="336" spans="1:165" ht="13.5" thickBot="1">
      <c r="A336" s="230">
        <v>33</v>
      </c>
      <c r="B336" s="231" t="s">
        <v>326</v>
      </c>
      <c r="C336" s="232">
        <v>18</v>
      </c>
      <c r="D336" s="233">
        <v>19</v>
      </c>
      <c r="E336" s="233">
        <v>20</v>
      </c>
      <c r="F336" s="233">
        <v>21</v>
      </c>
      <c r="G336" s="234">
        <v>33</v>
      </c>
      <c r="H336" s="26">
        <v>14.3</v>
      </c>
      <c r="I336" s="26">
        <f t="shared" si="1675"/>
        <v>15.730000000000002</v>
      </c>
      <c r="J336" s="235">
        <f t="shared" si="1616"/>
        <v>283.14000000000004</v>
      </c>
      <c r="K336" s="235">
        <f t="shared" si="1617"/>
        <v>298.87000000000006</v>
      </c>
      <c r="L336" s="235">
        <f t="shared" si="1618"/>
        <v>314.60000000000002</v>
      </c>
      <c r="M336" s="235">
        <f t="shared" si="1619"/>
        <v>330.33000000000004</v>
      </c>
      <c r="N336" s="236">
        <f t="shared" si="1620"/>
        <v>519.09</v>
      </c>
      <c r="O336" s="262">
        <v>1.4919999999999999E-2</v>
      </c>
      <c r="P336" s="4">
        <v>818.6</v>
      </c>
      <c r="Q336" s="4">
        <f t="shared" si="1678"/>
        <v>933.20399999999995</v>
      </c>
      <c r="R336" s="235">
        <f t="shared" si="1621"/>
        <v>219.84321599999998</v>
      </c>
      <c r="S336" s="235">
        <f t="shared" si="1622"/>
        <v>232.05672799999999</v>
      </c>
      <c r="T336" s="235">
        <f t="shared" si="1623"/>
        <v>244.27024</v>
      </c>
      <c r="U336" s="235">
        <f t="shared" si="1624"/>
        <v>256.48375199999998</v>
      </c>
      <c r="V336" s="238">
        <f t="shared" si="1625"/>
        <v>403.04589599999997</v>
      </c>
      <c r="W336" s="156">
        <v>8.1999999999999993</v>
      </c>
      <c r="X336" s="4">
        <v>4.91</v>
      </c>
      <c r="Y336" s="4">
        <f t="shared" si="1626"/>
        <v>40.262</v>
      </c>
      <c r="Z336" s="156">
        <v>15</v>
      </c>
      <c r="AA336" s="4">
        <v>4.91</v>
      </c>
      <c r="AB336" s="157">
        <f t="shared" si="1627"/>
        <v>73.650000000000006</v>
      </c>
      <c r="AC336" s="239">
        <v>9.1</v>
      </c>
      <c r="AD336" s="4">
        <v>18.53</v>
      </c>
      <c r="AE336" s="235" t="e">
        <f>#REF!*AC336</f>
        <v>#REF!</v>
      </c>
      <c r="AF336" s="6">
        <f t="shared" si="1628"/>
        <v>21.3095</v>
      </c>
      <c r="AG336" s="7">
        <f t="shared" si="1629"/>
        <v>168.62299999999999</v>
      </c>
      <c r="AH336" s="240">
        <v>9.1</v>
      </c>
      <c r="AI336" s="235">
        <v>6.49</v>
      </c>
      <c r="AJ336" s="235">
        <v>16.989999999999998</v>
      </c>
      <c r="AK336" s="235">
        <f t="shared" si="1630"/>
        <v>59.058999999999997</v>
      </c>
      <c r="AL336" s="235"/>
      <c r="AM336" s="235">
        <v>110.25</v>
      </c>
      <c r="AN336" s="6">
        <f t="shared" si="1631"/>
        <v>154.60899999999998</v>
      </c>
      <c r="AO336" s="241">
        <v>0.214</v>
      </c>
      <c r="AP336" s="235">
        <v>67.97</v>
      </c>
      <c r="AQ336" s="4">
        <v>80.260000000000005</v>
      </c>
      <c r="AR336" s="6">
        <f t="shared" si="1632"/>
        <v>88.286000000000016</v>
      </c>
      <c r="AS336" s="7">
        <f t="shared" si="1633"/>
        <v>17.175640000000001</v>
      </c>
      <c r="AT336" s="156">
        <v>15</v>
      </c>
      <c r="AU336" s="235">
        <v>1.62</v>
      </c>
      <c r="AV336" s="4">
        <v>4.71</v>
      </c>
      <c r="AW336" s="235">
        <f t="shared" si="1634"/>
        <v>24.3</v>
      </c>
      <c r="AX336" s="6">
        <f t="shared" si="1635"/>
        <v>70.650000000000006</v>
      </c>
      <c r="AY336" s="4">
        <v>65</v>
      </c>
      <c r="AZ336" s="4">
        <v>1.6</v>
      </c>
      <c r="BA336" s="4">
        <v>68.900000000000006</v>
      </c>
      <c r="BB336" s="4">
        <v>84.8</v>
      </c>
      <c r="BC336" s="4">
        <v>96.8</v>
      </c>
      <c r="BD336" s="4">
        <v>156.1</v>
      </c>
      <c r="BE336" s="4">
        <v>3.43</v>
      </c>
      <c r="BF336" s="235">
        <f t="shared" si="1636"/>
        <v>104</v>
      </c>
      <c r="BG336" s="6">
        <f t="shared" si="1637"/>
        <v>3.7730000000000006</v>
      </c>
      <c r="BH336" s="7">
        <f t="shared" si="1638"/>
        <v>222.95000000000002</v>
      </c>
      <c r="BI336" s="242"/>
      <c r="BJ336" s="243"/>
      <c r="BK336" s="244"/>
      <c r="BL336" s="245"/>
      <c r="BM336" s="246"/>
      <c r="BN336" s="243"/>
      <c r="BO336" s="244"/>
      <c r="BP336" s="245"/>
      <c r="BQ336" s="246"/>
      <c r="BR336" s="243"/>
      <c r="BS336" s="244"/>
      <c r="BT336" s="245"/>
      <c r="BU336" s="246"/>
      <c r="BV336" s="243"/>
      <c r="BW336" s="244"/>
      <c r="BX336" s="245"/>
      <c r="BY336" s="246"/>
      <c r="BZ336" s="243"/>
      <c r="CA336" s="244"/>
      <c r="CB336" s="245"/>
      <c r="CD336" s="33">
        <f t="shared" si="1639"/>
        <v>85.878200000000007</v>
      </c>
      <c r="CE336" s="17">
        <f t="shared" si="1640"/>
        <v>68.702560000000005</v>
      </c>
      <c r="CF336" s="17">
        <f t="shared" si="1641"/>
        <v>51.526920000000004</v>
      </c>
      <c r="CG336" s="17">
        <f t="shared" si="1642"/>
        <v>34.351280000000003</v>
      </c>
      <c r="CH336" s="17">
        <f t="shared" si="1643"/>
        <v>17.175640000000001</v>
      </c>
      <c r="CJ336" s="17">
        <f t="shared" si="1644"/>
        <v>0.95420222222222228</v>
      </c>
      <c r="CK336" s="17">
        <f t="shared" si="1645"/>
        <v>0.90398105263157902</v>
      </c>
      <c r="CL336" s="17">
        <f t="shared" si="1646"/>
        <v>0.85878200000000005</v>
      </c>
      <c r="CM336" s="17">
        <f t="shared" si="1647"/>
        <v>0.81788761904761909</v>
      </c>
      <c r="CN336" s="17">
        <f t="shared" si="1648"/>
        <v>0.52047393939393949</v>
      </c>
      <c r="CO336" s="17" t="e">
        <f>#REF!+AG336+AX336+AN336+BH336+#REF!+DP336</f>
        <v>#REF!</v>
      </c>
      <c r="CP336" s="17" t="e">
        <f>CO336*1.247</f>
        <v>#REF!</v>
      </c>
      <c r="CQ336" s="17">
        <f t="shared" si="1679"/>
        <v>707.65764000000001</v>
      </c>
      <c r="CR336" s="17">
        <f t="shared" si="1680"/>
        <v>721.03463999999997</v>
      </c>
      <c r="CS336" s="17">
        <f t="shared" si="1681"/>
        <v>775.57163999999989</v>
      </c>
      <c r="CT336" s="17">
        <f t="shared" si="1682"/>
        <v>816.73163999999997</v>
      </c>
      <c r="CU336" s="17">
        <f t="shared" si="1683"/>
        <v>1020.1306399999999</v>
      </c>
      <c r="CV336" s="17">
        <f t="shared" si="1649"/>
        <v>1162.9489295999999</v>
      </c>
      <c r="CW336" s="17">
        <f t="shared" si="1684"/>
        <v>40.262</v>
      </c>
      <c r="CX336" s="17">
        <f t="shared" si="1650"/>
        <v>12.213512</v>
      </c>
      <c r="CY336" s="33"/>
      <c r="CZ336" s="33"/>
      <c r="DA336" s="17"/>
      <c r="DB336" s="17"/>
      <c r="DC336" s="17"/>
      <c r="DD336" s="15">
        <f t="shared" si="1651"/>
        <v>111.4763131111111</v>
      </c>
      <c r="DE336" s="15">
        <f t="shared" si="1652"/>
        <v>108.0460492631579</v>
      </c>
      <c r="DF336" s="15">
        <f t="shared" si="1653"/>
        <v>104.95881179999998</v>
      </c>
      <c r="DG336" s="15">
        <f t="shared" si="1654"/>
        <v>102.16559695238095</v>
      </c>
      <c r="DH336" s="15">
        <f t="shared" si="1655"/>
        <v>81.851307151515144</v>
      </c>
      <c r="DI336" s="15"/>
      <c r="DJ336" s="15"/>
      <c r="DK336" s="15"/>
      <c r="DL336" s="15"/>
      <c r="DM336" s="15"/>
      <c r="DO336" s="17"/>
      <c r="DP336" s="17">
        <v>128.5</v>
      </c>
      <c r="DQ336" s="32">
        <v>114</v>
      </c>
      <c r="DR336" s="32">
        <f t="shared" si="1656"/>
        <v>14324.706234777776</v>
      </c>
      <c r="DS336" s="32">
        <f t="shared" si="1657"/>
        <v>13883.91733031579</v>
      </c>
      <c r="DT336" s="32">
        <f t="shared" si="1658"/>
        <v>13487.207316299997</v>
      </c>
      <c r="DU336" s="32">
        <f t="shared" si="1659"/>
        <v>13128.279208380953</v>
      </c>
      <c r="DV336" s="32">
        <f t="shared" si="1660"/>
        <v>10517.892968969696</v>
      </c>
      <c r="DW336" s="32">
        <v>7685</v>
      </c>
      <c r="DX336" s="32">
        <f t="shared" si="1661"/>
        <v>856695.46625888883</v>
      </c>
      <c r="DY336" s="32">
        <f t="shared" si="1662"/>
        <v>830333.88858736842</v>
      </c>
      <c r="DZ336" s="32">
        <f t="shared" si="1663"/>
        <v>806608.46868299984</v>
      </c>
      <c r="EA336" s="32">
        <f t="shared" si="1664"/>
        <v>785142.61257904756</v>
      </c>
      <c r="EB336" s="32">
        <f t="shared" si="1665"/>
        <v>629027.29545939388</v>
      </c>
      <c r="ED336" s="15">
        <f t="shared" si="1666"/>
        <v>2006.5736359999996</v>
      </c>
      <c r="EE336" s="15">
        <f t="shared" si="1667"/>
        <v>2052.8749360000002</v>
      </c>
      <c r="EF336" s="15">
        <f t="shared" si="1668"/>
        <v>2099.1762359999993</v>
      </c>
      <c r="EG336" s="15">
        <f t="shared" si="1669"/>
        <v>2145.4775359999999</v>
      </c>
      <c r="EH336" s="15">
        <f t="shared" si="1670"/>
        <v>2701.093136</v>
      </c>
      <c r="EI336" s="34"/>
      <c r="EJ336" s="35">
        <f t="shared" si="1671"/>
        <v>636067.80201666651</v>
      </c>
      <c r="EK336" s="35">
        <f t="shared" si="1672"/>
        <v>496073.08829523809</v>
      </c>
      <c r="EL336" s="35"/>
      <c r="EM336" s="35"/>
      <c r="EN336" s="15">
        <f t="shared" si="1685"/>
        <v>79.576313333333331</v>
      </c>
      <c r="EO336" s="15">
        <f t="shared" si="1692"/>
        <v>93.953086315789477</v>
      </c>
      <c r="EP336" s="15">
        <f t="shared" si="1693"/>
        <v>91.268531999999993</v>
      </c>
      <c r="EQ336" s="15">
        <f t="shared" si="1694"/>
        <v>82.767443333333318</v>
      </c>
      <c r="ER336" s="15">
        <f t="shared" si="1686"/>
        <v>64.550824761904764</v>
      </c>
      <c r="ES336" s="15"/>
      <c r="ET336" s="15">
        <f t="shared" si="1695"/>
        <v>1432.37364</v>
      </c>
      <c r="EU336" s="15">
        <f t="shared" si="1696"/>
        <v>1785.1086400000002</v>
      </c>
      <c r="EV336" s="15">
        <f t="shared" si="1697"/>
        <v>1825.3706399999999</v>
      </c>
      <c r="EW336" s="15">
        <f t="shared" si="1673"/>
        <v>1986.4186399999996</v>
      </c>
      <c r="EX336" s="15">
        <f t="shared" si="1674"/>
        <v>2711.1346400000002</v>
      </c>
      <c r="EY336" s="17">
        <f t="shared" si="1687"/>
        <v>1432.37364</v>
      </c>
      <c r="EZ336" s="17">
        <f t="shared" si="1688"/>
        <v>1486.0126399999999</v>
      </c>
      <c r="FA336" s="17">
        <f t="shared" si="1689"/>
        <v>1580.8116399999999</v>
      </c>
      <c r="FB336" s="17">
        <f t="shared" si="1690"/>
        <v>1783.01964</v>
      </c>
      <c r="FC336" s="17">
        <f t="shared" si="1691"/>
        <v>2711.1346399999998</v>
      </c>
      <c r="FE336" s="17"/>
      <c r="FF336" s="17"/>
      <c r="FG336" s="17"/>
      <c r="FH336" s="17"/>
      <c r="FI336" s="17"/>
    </row>
    <row r="337" spans="1:165" ht="13.5" thickBot="1">
      <c r="A337" s="247">
        <v>34</v>
      </c>
      <c r="B337" s="231" t="s">
        <v>327</v>
      </c>
      <c r="C337" s="248">
        <v>18</v>
      </c>
      <c r="D337" s="249">
        <v>19</v>
      </c>
      <c r="E337" s="249">
        <v>20</v>
      </c>
      <c r="F337" s="249">
        <v>21</v>
      </c>
      <c r="G337" s="250">
        <v>33</v>
      </c>
      <c r="H337" s="26">
        <v>16.09</v>
      </c>
      <c r="I337" s="26">
        <f t="shared" si="1675"/>
        <v>17.699000000000002</v>
      </c>
      <c r="J337" s="251">
        <f t="shared" si="1616"/>
        <v>318.58200000000005</v>
      </c>
      <c r="K337" s="251">
        <f t="shared" si="1617"/>
        <v>336.28100000000001</v>
      </c>
      <c r="L337" s="251">
        <f t="shared" si="1618"/>
        <v>353.98</v>
      </c>
      <c r="M337" s="251">
        <f t="shared" si="1619"/>
        <v>371.67900000000003</v>
      </c>
      <c r="N337" s="252">
        <f t="shared" si="1620"/>
        <v>584.06700000000001</v>
      </c>
      <c r="O337" s="237">
        <v>1.5100000000000001E-2</v>
      </c>
      <c r="P337" s="4">
        <v>1198.18</v>
      </c>
      <c r="Q337" s="4">
        <f t="shared" si="1678"/>
        <v>1365.9251999999999</v>
      </c>
      <c r="R337" s="251">
        <f t="shared" si="1621"/>
        <v>325.66532400000006</v>
      </c>
      <c r="S337" s="251">
        <f t="shared" si="1622"/>
        <v>343.75784200000004</v>
      </c>
      <c r="T337" s="251">
        <f t="shared" si="1623"/>
        <v>361.85036000000002</v>
      </c>
      <c r="U337" s="251">
        <f t="shared" si="1624"/>
        <v>379.94287800000006</v>
      </c>
      <c r="V337" s="253">
        <f t="shared" si="1625"/>
        <v>597.0530940000001</v>
      </c>
      <c r="W337" s="156">
        <v>8.1999999999999993</v>
      </c>
      <c r="X337" s="4">
        <v>4.91</v>
      </c>
      <c r="Y337" s="4">
        <f t="shared" si="1626"/>
        <v>40.262</v>
      </c>
      <c r="Z337" s="156">
        <v>15</v>
      </c>
      <c r="AA337" s="4">
        <v>4.91</v>
      </c>
      <c r="AB337" s="157">
        <f t="shared" si="1627"/>
        <v>73.650000000000006</v>
      </c>
      <c r="AC337" s="254">
        <v>9.1</v>
      </c>
      <c r="AD337" s="4">
        <v>44.08</v>
      </c>
      <c r="AE337" s="251" t="e">
        <f>#REF!*AC337</f>
        <v>#REF!</v>
      </c>
      <c r="AF337" s="6">
        <f t="shared" si="1628"/>
        <v>50.691999999999993</v>
      </c>
      <c r="AG337" s="7">
        <f t="shared" si="1629"/>
        <v>401.12799999999999</v>
      </c>
      <c r="AH337" s="255">
        <v>9.1</v>
      </c>
      <c r="AI337" s="251">
        <v>10.23</v>
      </c>
      <c r="AJ337" s="235">
        <v>23.17</v>
      </c>
      <c r="AK337" s="251">
        <f t="shared" si="1630"/>
        <v>93.093000000000004</v>
      </c>
      <c r="AL337" s="251"/>
      <c r="AM337" s="251"/>
      <c r="AN337" s="6">
        <f t="shared" si="1631"/>
        <v>210.84700000000001</v>
      </c>
      <c r="AO337" s="256">
        <v>0.29199999999999998</v>
      </c>
      <c r="AP337" s="251">
        <v>162.72999999999999</v>
      </c>
      <c r="AQ337" s="4">
        <v>244.4</v>
      </c>
      <c r="AR337" s="6">
        <f t="shared" si="1632"/>
        <v>268.84000000000003</v>
      </c>
      <c r="AS337" s="7">
        <f t="shared" si="1633"/>
        <v>71.364800000000002</v>
      </c>
      <c r="AT337" s="156">
        <v>15</v>
      </c>
      <c r="AU337" s="251">
        <v>1.62</v>
      </c>
      <c r="AV337" s="4">
        <v>4.71</v>
      </c>
      <c r="AW337" s="251">
        <f t="shared" si="1634"/>
        <v>24.3</v>
      </c>
      <c r="AX337" s="6">
        <f t="shared" si="1635"/>
        <v>70.650000000000006</v>
      </c>
      <c r="AY337" s="4">
        <v>65</v>
      </c>
      <c r="AZ337" s="4">
        <v>1.6</v>
      </c>
      <c r="BA337" s="4">
        <v>68.900000000000006</v>
      </c>
      <c r="BB337" s="4">
        <v>84.8</v>
      </c>
      <c r="BC337" s="4">
        <v>96.8</v>
      </c>
      <c r="BD337" s="4">
        <v>156.1</v>
      </c>
      <c r="BE337" s="4">
        <v>3.43</v>
      </c>
      <c r="BF337" s="251">
        <f t="shared" si="1636"/>
        <v>104</v>
      </c>
      <c r="BG337" s="6">
        <f t="shared" si="1637"/>
        <v>3.7730000000000006</v>
      </c>
      <c r="BH337" s="7">
        <f t="shared" si="1638"/>
        <v>222.95000000000002</v>
      </c>
      <c r="BI337" s="257"/>
      <c r="BJ337" s="258"/>
      <c r="BK337" s="259"/>
      <c r="BL337" s="260"/>
      <c r="BM337" s="261"/>
      <c r="BN337" s="258"/>
      <c r="BO337" s="259"/>
      <c r="BP337" s="260"/>
      <c r="BQ337" s="261"/>
      <c r="BR337" s="258"/>
      <c r="BS337" s="259"/>
      <c r="BT337" s="260"/>
      <c r="BU337" s="261"/>
      <c r="BV337" s="258"/>
      <c r="BW337" s="259"/>
      <c r="BX337" s="260"/>
      <c r="BY337" s="261"/>
      <c r="BZ337" s="258"/>
      <c r="CA337" s="259"/>
      <c r="CB337" s="260"/>
      <c r="CD337" s="33">
        <f t="shared" si="1639"/>
        <v>356.82400000000001</v>
      </c>
      <c r="CE337" s="17">
        <f t="shared" si="1640"/>
        <v>285.45920000000001</v>
      </c>
      <c r="CF337" s="17">
        <f t="shared" si="1641"/>
        <v>214.09440000000001</v>
      </c>
      <c r="CG337" s="17">
        <f t="shared" si="1642"/>
        <v>142.7296</v>
      </c>
      <c r="CH337" s="17">
        <f t="shared" si="1643"/>
        <v>71.364800000000002</v>
      </c>
      <c r="CJ337" s="17">
        <f t="shared" si="1644"/>
        <v>3.9647111111111113</v>
      </c>
      <c r="CK337" s="17">
        <f t="shared" si="1645"/>
        <v>3.7560421052631581</v>
      </c>
      <c r="CL337" s="17">
        <f t="shared" si="1646"/>
        <v>3.5682400000000003</v>
      </c>
      <c r="CM337" s="17">
        <f t="shared" si="1647"/>
        <v>3.3983238095238097</v>
      </c>
      <c r="CN337" s="17">
        <f t="shared" si="1648"/>
        <v>2.162569696969697</v>
      </c>
      <c r="CO337" s="17" t="e">
        <f>#REF!+AG337+AX337+AN337+BH337+#REF!+DP337</f>
        <v>#REF!</v>
      </c>
      <c r="CP337" s="17" t="e">
        <f>CO337*1.266</f>
        <v>#REF!</v>
      </c>
      <c r="CQ337" s="17">
        <f t="shared" si="1679"/>
        <v>1050.5898</v>
      </c>
      <c r="CR337" s="17">
        <f t="shared" si="1680"/>
        <v>1063.9668000000001</v>
      </c>
      <c r="CS337" s="17">
        <f t="shared" si="1681"/>
        <v>1118.5038</v>
      </c>
      <c r="CT337" s="17">
        <f t="shared" si="1682"/>
        <v>1159.6638</v>
      </c>
      <c r="CU337" s="17">
        <f t="shared" si="1683"/>
        <v>1363.0627999999999</v>
      </c>
      <c r="CV337" s="17">
        <f t="shared" si="1649"/>
        <v>1574.3375339999998</v>
      </c>
      <c r="CW337" s="17">
        <f t="shared" si="1684"/>
        <v>40.262</v>
      </c>
      <c r="CX337" s="17">
        <f t="shared" si="1650"/>
        <v>18.092518000000002</v>
      </c>
      <c r="CY337" s="33"/>
      <c r="CZ337" s="33"/>
      <c r="DA337" s="17"/>
      <c r="DB337" s="17"/>
      <c r="DC337" s="17"/>
      <c r="DD337" s="15">
        <f t="shared" si="1651"/>
        <v>133.38586777777778</v>
      </c>
      <c r="DE337" s="15">
        <f t="shared" si="1652"/>
        <v>128.8024694736842</v>
      </c>
      <c r="DF337" s="15">
        <f t="shared" si="1653"/>
        <v>124.67741099999998</v>
      </c>
      <c r="DG337" s="15">
        <f t="shared" si="1654"/>
        <v>120.94521523809522</v>
      </c>
      <c r="DH337" s="15">
        <f t="shared" si="1655"/>
        <v>93.801973333333336</v>
      </c>
      <c r="DI337" s="15"/>
      <c r="DJ337" s="15"/>
      <c r="DK337" s="15"/>
      <c r="DL337" s="15"/>
      <c r="DM337" s="15"/>
      <c r="DO337" s="17"/>
      <c r="DP337" s="17">
        <v>208.8</v>
      </c>
      <c r="DQ337" s="32">
        <v>115.5</v>
      </c>
      <c r="DR337" s="32">
        <f t="shared" si="1656"/>
        <v>27850.969192</v>
      </c>
      <c r="DS337" s="32">
        <f t="shared" si="1657"/>
        <v>26893.95562610526</v>
      </c>
      <c r="DT337" s="32">
        <f t="shared" si="1658"/>
        <v>26032.643416799998</v>
      </c>
      <c r="DU337" s="32">
        <f t="shared" si="1659"/>
        <v>25253.360941714283</v>
      </c>
      <c r="DV337" s="32">
        <f t="shared" si="1660"/>
        <v>19585.852032000003</v>
      </c>
      <c r="DW337" s="32">
        <v>4002</v>
      </c>
      <c r="DX337" s="32">
        <f t="shared" si="1661"/>
        <v>533810.2428466666</v>
      </c>
      <c r="DY337" s="32">
        <f t="shared" si="1662"/>
        <v>515467.48283368419</v>
      </c>
      <c r="DZ337" s="32">
        <f t="shared" si="1663"/>
        <v>498958.99882199994</v>
      </c>
      <c r="EA337" s="32">
        <f t="shared" si="1664"/>
        <v>484022.75138285704</v>
      </c>
      <c r="EB337" s="32">
        <f t="shared" si="1665"/>
        <v>375395.49728000001</v>
      </c>
      <c r="ED337" s="15">
        <f t="shared" si="1666"/>
        <v>2400.94562</v>
      </c>
      <c r="EE337" s="15">
        <f t="shared" si="1667"/>
        <v>2447.2469199999996</v>
      </c>
      <c r="EF337" s="15">
        <f t="shared" si="1668"/>
        <v>2493.5482199999997</v>
      </c>
      <c r="EG337" s="15">
        <f t="shared" si="1669"/>
        <v>2539.8495199999998</v>
      </c>
      <c r="EH337" s="15">
        <f t="shared" si="1670"/>
        <v>3095.4651200000003</v>
      </c>
      <c r="EI337" s="34"/>
      <c r="EJ337" s="35">
        <f t="shared" si="1671"/>
        <v>388419.24590000004</v>
      </c>
      <c r="EK337" s="35">
        <f t="shared" si="1672"/>
        <v>291008.93651428574</v>
      </c>
      <c r="EL337" s="35"/>
      <c r="EM337" s="35"/>
      <c r="EN337" s="15">
        <f t="shared" si="1685"/>
        <v>98.628099999999989</v>
      </c>
      <c r="EO337" s="15">
        <f t="shared" si="1692"/>
        <v>112.00214736842105</v>
      </c>
      <c r="EP337" s="15">
        <f t="shared" si="1693"/>
        <v>108.41513999999999</v>
      </c>
      <c r="EQ337" s="15">
        <f t="shared" si="1694"/>
        <v>97.05628333333334</v>
      </c>
      <c r="ER337" s="15">
        <f t="shared" si="1686"/>
        <v>72.715876190476195</v>
      </c>
      <c r="ES337" s="15"/>
      <c r="ET337" s="15">
        <f t="shared" si="1695"/>
        <v>1775.3057999999999</v>
      </c>
      <c r="EU337" s="15">
        <f t="shared" si="1696"/>
        <v>2128.0407999999998</v>
      </c>
      <c r="EV337" s="15">
        <f t="shared" si="1697"/>
        <v>2168.3027999999999</v>
      </c>
      <c r="EW337" s="15">
        <f t="shared" si="1673"/>
        <v>2329.3508000000002</v>
      </c>
      <c r="EX337" s="15">
        <f t="shared" si="1674"/>
        <v>3054.0668000000001</v>
      </c>
      <c r="EY337" s="17">
        <f t="shared" si="1687"/>
        <v>1775.3057999999999</v>
      </c>
      <c r="EZ337" s="17">
        <f t="shared" si="1688"/>
        <v>1828.9448000000002</v>
      </c>
      <c r="FA337" s="17">
        <f t="shared" si="1689"/>
        <v>1923.7438</v>
      </c>
      <c r="FB337" s="17">
        <f t="shared" si="1690"/>
        <v>2125.9517999999998</v>
      </c>
      <c r="FC337" s="17">
        <f t="shared" si="1691"/>
        <v>3054.0667999999996</v>
      </c>
      <c r="FE337" s="17"/>
      <c r="FF337" s="17"/>
      <c r="FG337" s="17"/>
      <c r="FH337" s="17"/>
      <c r="FI337" s="17"/>
    </row>
    <row r="338" spans="1:165" ht="13.5" thickBot="1">
      <c r="A338" s="230">
        <v>35</v>
      </c>
      <c r="B338" s="231" t="s">
        <v>328</v>
      </c>
      <c r="C338" s="232">
        <v>18</v>
      </c>
      <c r="D338" s="233">
        <v>19</v>
      </c>
      <c r="E338" s="233">
        <v>20</v>
      </c>
      <c r="F338" s="233">
        <v>21</v>
      </c>
      <c r="G338" s="234">
        <v>33</v>
      </c>
      <c r="H338" s="26">
        <v>13.66</v>
      </c>
      <c r="I338" s="26">
        <f t="shared" si="1675"/>
        <v>15.026000000000002</v>
      </c>
      <c r="J338" s="235">
        <f t="shared" si="1616"/>
        <v>270.46800000000002</v>
      </c>
      <c r="K338" s="235">
        <f t="shared" si="1617"/>
        <v>285.49400000000003</v>
      </c>
      <c r="L338" s="235">
        <f t="shared" si="1618"/>
        <v>300.52000000000004</v>
      </c>
      <c r="M338" s="235">
        <f t="shared" si="1619"/>
        <v>315.54600000000005</v>
      </c>
      <c r="N338" s="236">
        <f t="shared" si="1620"/>
        <v>495.85800000000006</v>
      </c>
      <c r="O338" s="262">
        <v>1.5949999999999999E-2</v>
      </c>
      <c r="P338" s="4">
        <v>1130.48</v>
      </c>
      <c r="Q338" s="4">
        <f t="shared" si="1678"/>
        <v>1288.7472</v>
      </c>
      <c r="R338" s="235">
        <f t="shared" si="1621"/>
        <v>324.56080800000001</v>
      </c>
      <c r="S338" s="235">
        <f t="shared" si="1622"/>
        <v>342.59196399999996</v>
      </c>
      <c r="T338" s="235">
        <f t="shared" si="1623"/>
        <v>360.62311999999997</v>
      </c>
      <c r="U338" s="235">
        <f t="shared" si="1624"/>
        <v>378.65427599999998</v>
      </c>
      <c r="V338" s="238">
        <f t="shared" si="1625"/>
        <v>595.02814799999999</v>
      </c>
      <c r="W338" s="156">
        <v>8.1999999999999993</v>
      </c>
      <c r="X338" s="4">
        <v>4.91</v>
      </c>
      <c r="Y338" s="4">
        <f t="shared" si="1626"/>
        <v>40.262</v>
      </c>
      <c r="Z338" s="156">
        <v>15</v>
      </c>
      <c r="AA338" s="4">
        <v>4.91</v>
      </c>
      <c r="AB338" s="157">
        <f t="shared" si="1627"/>
        <v>73.650000000000006</v>
      </c>
      <c r="AC338" s="239">
        <v>9.1</v>
      </c>
      <c r="AD338" s="4">
        <v>39.619999999999997</v>
      </c>
      <c r="AE338" s="235" t="e">
        <f>#REF!*AC338</f>
        <v>#REF!</v>
      </c>
      <c r="AF338" s="6">
        <f t="shared" si="1628"/>
        <v>45.562999999999995</v>
      </c>
      <c r="AG338" s="7">
        <f t="shared" si="1629"/>
        <v>360.54199999999997</v>
      </c>
      <c r="AH338" s="240">
        <v>9.1</v>
      </c>
      <c r="AI338" s="235">
        <v>5.77</v>
      </c>
      <c r="AJ338" s="235">
        <v>14.07</v>
      </c>
      <c r="AK338" s="235">
        <f t="shared" si="1630"/>
        <v>52.506999999999991</v>
      </c>
      <c r="AL338" s="235"/>
      <c r="AM338" s="235">
        <v>188.67</v>
      </c>
      <c r="AN338" s="6">
        <f t="shared" si="1631"/>
        <v>128.03700000000001</v>
      </c>
      <c r="AO338" s="241">
        <v>0.27500000000000002</v>
      </c>
      <c r="AP338" s="235">
        <v>117</v>
      </c>
      <c r="AQ338" s="4">
        <v>169.48</v>
      </c>
      <c r="AR338" s="6">
        <f t="shared" si="1632"/>
        <v>186.428</v>
      </c>
      <c r="AS338" s="7">
        <f t="shared" si="1633"/>
        <v>46.606999999999999</v>
      </c>
      <c r="AT338" s="156">
        <v>15</v>
      </c>
      <c r="AU338" s="235">
        <v>1.62</v>
      </c>
      <c r="AV338" s="4">
        <v>4.71</v>
      </c>
      <c r="AW338" s="235">
        <f t="shared" si="1634"/>
        <v>24.3</v>
      </c>
      <c r="AX338" s="6">
        <f t="shared" si="1635"/>
        <v>70.650000000000006</v>
      </c>
      <c r="AY338" s="4">
        <v>60.1</v>
      </c>
      <c r="AZ338" s="4">
        <v>1.6</v>
      </c>
      <c r="BA338" s="4">
        <v>68.900000000000006</v>
      </c>
      <c r="BB338" s="4">
        <v>74.900000000000006</v>
      </c>
      <c r="BC338" s="4">
        <v>75</v>
      </c>
      <c r="BD338" s="4">
        <v>121</v>
      </c>
      <c r="BE338" s="4">
        <v>3.43</v>
      </c>
      <c r="BF338" s="235">
        <f t="shared" si="1636"/>
        <v>96.160000000000011</v>
      </c>
      <c r="BG338" s="6">
        <f t="shared" si="1637"/>
        <v>3.7730000000000006</v>
      </c>
      <c r="BH338" s="7">
        <f t="shared" si="1638"/>
        <v>206.143</v>
      </c>
      <c r="BI338" s="242"/>
      <c r="BJ338" s="243"/>
      <c r="BK338" s="244"/>
      <c r="BL338" s="245"/>
      <c r="BM338" s="246"/>
      <c r="BN338" s="243"/>
      <c r="BO338" s="244"/>
      <c r="BP338" s="245"/>
      <c r="BQ338" s="246"/>
      <c r="BR338" s="243"/>
      <c r="BS338" s="244"/>
      <c r="BT338" s="245"/>
      <c r="BU338" s="246"/>
      <c r="BV338" s="243"/>
      <c r="BW338" s="244"/>
      <c r="BX338" s="245"/>
      <c r="BY338" s="246"/>
      <c r="BZ338" s="243"/>
      <c r="CA338" s="244"/>
      <c r="CB338" s="245"/>
      <c r="CD338" s="33">
        <f t="shared" si="1639"/>
        <v>233.035</v>
      </c>
      <c r="CE338" s="17">
        <f t="shared" si="1640"/>
        <v>186.428</v>
      </c>
      <c r="CF338" s="17">
        <f t="shared" si="1641"/>
        <v>139.821</v>
      </c>
      <c r="CG338" s="17">
        <f t="shared" si="1642"/>
        <v>93.213999999999999</v>
      </c>
      <c r="CH338" s="17">
        <f t="shared" si="1643"/>
        <v>46.606999999999999</v>
      </c>
      <c r="CJ338" s="17">
        <f t="shared" si="1644"/>
        <v>2.5892777777777778</v>
      </c>
      <c r="CK338" s="17">
        <f t="shared" si="1645"/>
        <v>2.4529999999999998</v>
      </c>
      <c r="CL338" s="17">
        <f t="shared" si="1646"/>
        <v>2.3303500000000001</v>
      </c>
      <c r="CM338" s="17">
        <f t="shared" si="1647"/>
        <v>2.2193809523809525</v>
      </c>
      <c r="CN338" s="17">
        <f t="shared" si="1648"/>
        <v>1.4123333333333332</v>
      </c>
      <c r="CO338" s="17" t="e">
        <f>#REF!+AG338+AX338+AN338+BH338+#REF!+DP338</f>
        <v>#REF!</v>
      </c>
      <c r="CP338" s="17" t="e">
        <f>CO338*1.239</f>
        <v>#REF!</v>
      </c>
      <c r="CQ338" s="17">
        <f t="shared" si="1679"/>
        <v>885.62900000000002</v>
      </c>
      <c r="CR338" s="17">
        <f t="shared" si="1680"/>
        <v>915.81299999999999</v>
      </c>
      <c r="CS338" s="17">
        <f t="shared" si="1681"/>
        <v>936.39300000000003</v>
      </c>
      <c r="CT338" s="17">
        <f t="shared" si="1682"/>
        <v>936.73599999999999</v>
      </c>
      <c r="CU338" s="17">
        <f t="shared" si="1683"/>
        <v>1094.5159999999998</v>
      </c>
      <c r="CV338" s="17">
        <f t="shared" si="1649"/>
        <v>1278.3946879999996</v>
      </c>
      <c r="CW338" s="17">
        <f t="shared" si="1684"/>
        <v>40.262</v>
      </c>
      <c r="CX338" s="17">
        <f t="shared" si="1650"/>
        <v>18.031155999999999</v>
      </c>
      <c r="CY338" s="33"/>
      <c r="CZ338" s="33"/>
      <c r="DA338" s="17"/>
      <c r="DB338" s="17"/>
      <c r="DC338" s="17"/>
      <c r="DD338" s="15">
        <f t="shared" si="1651"/>
        <v>116.2287111111111</v>
      </c>
      <c r="DE338" s="15">
        <f t="shared" si="1652"/>
        <v>112.54832105263156</v>
      </c>
      <c r="DF338" s="15">
        <f t="shared" si="1653"/>
        <v>109.23596999999998</v>
      </c>
      <c r="DG338" s="15">
        <f t="shared" si="1654"/>
        <v>106.23908095238095</v>
      </c>
      <c r="DH338" s="15">
        <f t="shared" si="1655"/>
        <v>84.443524242424232</v>
      </c>
      <c r="DI338" s="15"/>
      <c r="DJ338" s="15"/>
      <c r="DK338" s="15"/>
      <c r="DL338" s="15"/>
      <c r="DM338" s="15"/>
      <c r="DO338" s="17"/>
      <c r="DP338" s="17">
        <v>366.3</v>
      </c>
      <c r="DQ338" s="32">
        <v>116.8</v>
      </c>
      <c r="DR338" s="32">
        <f t="shared" si="1656"/>
        <v>42574.576879999993</v>
      </c>
      <c r="DS338" s="32">
        <f t="shared" si="1657"/>
        <v>41226.450001578945</v>
      </c>
      <c r="DT338" s="32">
        <f t="shared" si="1658"/>
        <v>40013.135810999993</v>
      </c>
      <c r="DU338" s="32">
        <f t="shared" si="1659"/>
        <v>38915.37535285714</v>
      </c>
      <c r="DV338" s="32">
        <f t="shared" si="1660"/>
        <v>30931.662929999999</v>
      </c>
      <c r="DW338" s="32">
        <v>9565</v>
      </c>
      <c r="DX338" s="32">
        <f t="shared" si="1661"/>
        <v>1111727.6217777776</v>
      </c>
      <c r="DY338" s="32">
        <f t="shared" si="1662"/>
        <v>1076524.690868421</v>
      </c>
      <c r="DZ338" s="32">
        <f t="shared" si="1663"/>
        <v>1044842.0530499999</v>
      </c>
      <c r="EA338" s="32">
        <f t="shared" si="1664"/>
        <v>1016176.8093095238</v>
      </c>
      <c r="EB338" s="32">
        <f t="shared" si="1665"/>
        <v>807702.30937878776</v>
      </c>
      <c r="ED338" s="15">
        <f t="shared" si="1666"/>
        <v>2092.1167999999998</v>
      </c>
      <c r="EE338" s="15">
        <f t="shared" si="1667"/>
        <v>2138.4180999999999</v>
      </c>
      <c r="EF338" s="15">
        <f t="shared" si="1668"/>
        <v>2184.7193999999995</v>
      </c>
      <c r="EG338" s="15">
        <f t="shared" si="1669"/>
        <v>2231.0207</v>
      </c>
      <c r="EH338" s="15">
        <f t="shared" si="1670"/>
        <v>2786.6362999999997</v>
      </c>
      <c r="EI338" s="34"/>
      <c r="EJ338" s="35">
        <f t="shared" si="1671"/>
        <v>821316.26083333313</v>
      </c>
      <c r="EK338" s="35">
        <f t="shared" si="1672"/>
        <v>634369.01904761908</v>
      </c>
      <c r="EL338" s="35"/>
      <c r="EM338" s="35"/>
      <c r="EN338" s="15">
        <f t="shared" si="1685"/>
        <v>89.463611111111106</v>
      </c>
      <c r="EO338" s="15">
        <f t="shared" si="1692"/>
        <v>97.868105263157886</v>
      </c>
      <c r="EP338" s="15">
        <f t="shared" si="1693"/>
        <v>94.987799999999993</v>
      </c>
      <c r="EQ338" s="15">
        <f t="shared" si="1694"/>
        <v>85.866833333333318</v>
      </c>
      <c r="ER338" s="15">
        <f t="shared" si="1686"/>
        <v>66.321904761904761</v>
      </c>
      <c r="ES338" s="15"/>
      <c r="ET338" s="15">
        <f t="shared" si="1695"/>
        <v>1610.3449999999998</v>
      </c>
      <c r="EU338" s="15">
        <f t="shared" si="1696"/>
        <v>1859.4939999999999</v>
      </c>
      <c r="EV338" s="15">
        <f t="shared" si="1697"/>
        <v>1899.7559999999999</v>
      </c>
      <c r="EW338" s="15">
        <f t="shared" si="1673"/>
        <v>2060.8039999999996</v>
      </c>
      <c r="EX338" s="15">
        <f t="shared" si="1674"/>
        <v>2785.52</v>
      </c>
      <c r="EY338" s="17">
        <f t="shared" si="1687"/>
        <v>1610.3449999999998</v>
      </c>
      <c r="EZ338" s="17">
        <f t="shared" si="1688"/>
        <v>1680.7910000000002</v>
      </c>
      <c r="FA338" s="17">
        <f t="shared" si="1689"/>
        <v>1741.633</v>
      </c>
      <c r="FB338" s="17">
        <f t="shared" si="1690"/>
        <v>1903.0239999999999</v>
      </c>
      <c r="FC338" s="17">
        <f t="shared" si="1691"/>
        <v>2785.5199999999995</v>
      </c>
      <c r="FE338" s="17"/>
      <c r="FF338" s="17"/>
      <c r="FG338" s="17"/>
      <c r="FH338" s="17"/>
      <c r="FI338" s="17"/>
    </row>
    <row r="339" spans="1:165">
      <c r="B339" s="264" t="s">
        <v>355</v>
      </c>
      <c r="H339" s="265"/>
      <c r="I339" s="265"/>
      <c r="X339" s="266"/>
      <c r="CN339" s="17"/>
      <c r="DD339" s="34">
        <v>65.77</v>
      </c>
      <c r="DE339" s="34">
        <v>63.8</v>
      </c>
      <c r="DF339" s="34">
        <v>62.02</v>
      </c>
      <c r="DG339" s="34">
        <v>60.42</v>
      </c>
      <c r="DH339" s="15">
        <v>48.73</v>
      </c>
      <c r="DP339" s="17">
        <f>SUM(DP10:DP338)</f>
        <v>2707.3000000000006</v>
      </c>
      <c r="DW339" s="32">
        <f t="shared" ref="DW339:EB339" si="1698">SUM(DW10:DW338)</f>
        <v>107660</v>
      </c>
      <c r="DX339" s="32">
        <f t="shared" si="1698"/>
        <v>12718170.437678721</v>
      </c>
      <c r="DY339" s="32">
        <f t="shared" si="1698"/>
        <v>12332752.272571949</v>
      </c>
      <c r="DZ339" s="32">
        <f t="shared" si="1698"/>
        <v>11964773.235063359</v>
      </c>
      <c r="EA339" s="32">
        <f t="shared" si="1698"/>
        <v>11631839.82017462</v>
      </c>
      <c r="EB339" s="32">
        <f t="shared" si="1698"/>
        <v>9210505.8937111199</v>
      </c>
      <c r="ED339" s="15">
        <f t="shared" si="1666"/>
        <v>1183.8599999999999</v>
      </c>
      <c r="EE339" s="15">
        <f t="shared" si="1667"/>
        <v>1212.2</v>
      </c>
      <c r="EF339" s="15">
        <f t="shared" si="1668"/>
        <v>1240.4000000000001</v>
      </c>
      <c r="EG339" s="15">
        <f t="shared" si="1669"/>
        <v>1268.82</v>
      </c>
      <c r="EH339" s="15">
        <f t="shared" si="1670"/>
        <v>1608.09</v>
      </c>
      <c r="EI339" s="34"/>
      <c r="EJ339" s="35">
        <f>SUM(EJ10:EJ338)</f>
        <v>9383958.8372296058</v>
      </c>
      <c r="EK339" s="35">
        <f>SUM(EK10:EK338)</f>
        <v>7219570.1489454899</v>
      </c>
      <c r="EL339" s="35"/>
      <c r="EM339" s="35"/>
      <c r="EN339" s="15">
        <f t="shared" si="1685"/>
        <v>0</v>
      </c>
      <c r="EO339" s="34">
        <v>63.8</v>
      </c>
      <c r="EP339" s="34">
        <v>62.02</v>
      </c>
      <c r="EQ339" s="15">
        <f>EJ339/DW339</f>
        <v>87.162909504269052</v>
      </c>
      <c r="ER339" s="15">
        <f>EK339/DW339</f>
        <v>67.058983363788684</v>
      </c>
      <c r="ES339" s="15"/>
      <c r="ET339" s="15">
        <f t="shared" si="1695"/>
        <v>0</v>
      </c>
      <c r="EU339" s="15">
        <f t="shared" si="1696"/>
        <v>1212.2</v>
      </c>
      <c r="EV339" s="15">
        <f t="shared" si="1697"/>
        <v>1240.4000000000001</v>
      </c>
      <c r="EW339" s="15">
        <f t="shared" si="1673"/>
        <v>2091.9098281024571</v>
      </c>
      <c r="EX339" s="15">
        <f t="shared" si="1674"/>
        <v>2816.4773012791247</v>
      </c>
      <c r="EY339" s="17">
        <f t="shared" si="1687"/>
        <v>0</v>
      </c>
      <c r="EZ339" s="17">
        <f t="shared" si="1688"/>
        <v>0</v>
      </c>
      <c r="FA339" s="17">
        <f t="shared" si="1689"/>
        <v>0</v>
      </c>
      <c r="FB339" s="17">
        <f t="shared" si="1690"/>
        <v>0</v>
      </c>
      <c r="FC339" s="17">
        <f t="shared" si="1691"/>
        <v>0</v>
      </c>
      <c r="FE339" s="17"/>
      <c r="FF339" s="17"/>
      <c r="FG339" s="17"/>
      <c r="FH339" s="17"/>
      <c r="FI339" s="17"/>
    </row>
    <row r="340" spans="1:165">
      <c r="H340" s="267"/>
      <c r="I340" s="267"/>
      <c r="X340" s="266"/>
      <c r="DX340" s="32">
        <f>DX339/DW339</f>
        <v>118.13273674232511</v>
      </c>
      <c r="DY340" s="32">
        <f>DY339/DW339</f>
        <v>114.55277979353474</v>
      </c>
      <c r="DZ340" s="32">
        <f>DZ339/DW339</f>
        <v>111.13480619601857</v>
      </c>
      <c r="EA340" s="32">
        <f>EA339/DW339</f>
        <v>108.0423538935038</v>
      </c>
      <c r="EB340" s="32">
        <f>EB339/DW339</f>
        <v>85.551791693396993</v>
      </c>
      <c r="EJ340" s="34">
        <f>EJ339/DW339</f>
        <v>87.162909504269052</v>
      </c>
      <c r="EK340" s="34">
        <f>EK339/DW339</f>
        <v>67.058983363788684</v>
      </c>
      <c r="FE340" s="17"/>
      <c r="FF340" s="17"/>
      <c r="FG340" s="17"/>
      <c r="FH340" s="17"/>
      <c r="FI340" s="17"/>
    </row>
    <row r="341" spans="1:165">
      <c r="H341" s="267"/>
      <c r="I341" s="267"/>
      <c r="X341" s="266"/>
      <c r="FE341" s="17"/>
      <c r="FF341" s="17"/>
      <c r="FG341" s="17"/>
      <c r="FH341" s="17"/>
      <c r="FI341" s="17"/>
    </row>
    <row r="342" spans="1:165">
      <c r="H342" s="267"/>
      <c r="I342" s="267"/>
      <c r="X342" s="266"/>
    </row>
    <row r="343" spans="1:165">
      <c r="H343" s="267"/>
      <c r="I343" s="267"/>
      <c r="X343" s="266"/>
    </row>
    <row r="344" spans="1:165">
      <c r="H344" s="267"/>
      <c r="I344" s="267"/>
    </row>
    <row r="345" spans="1:165">
      <c r="H345" s="267"/>
      <c r="I345" s="267"/>
    </row>
    <row r="346" spans="1:165">
      <c r="H346" s="267"/>
      <c r="I346" s="267"/>
    </row>
    <row r="347" spans="1:165">
      <c r="H347" s="267"/>
      <c r="I347" s="267"/>
    </row>
    <row r="348" spans="1:165">
      <c r="H348" s="267"/>
      <c r="I348" s="267"/>
    </row>
    <row r="349" spans="1:165">
      <c r="H349" s="267"/>
      <c r="I349" s="267"/>
    </row>
    <row r="350" spans="1:165">
      <c r="H350" s="267"/>
      <c r="I350" s="267"/>
    </row>
    <row r="351" spans="1:165">
      <c r="H351" s="267"/>
      <c r="I351" s="267"/>
    </row>
    <row r="352" spans="1:165">
      <c r="H352" s="267"/>
      <c r="I352" s="267"/>
    </row>
    <row r="353" spans="8:9">
      <c r="H353" s="267"/>
      <c r="I353" s="267"/>
    </row>
    <row r="354" spans="8:9">
      <c r="H354" s="267"/>
      <c r="I354" s="267"/>
    </row>
    <row r="355" spans="8:9">
      <c r="H355" s="267"/>
      <c r="I355" s="267"/>
    </row>
    <row r="356" spans="8:9">
      <c r="H356" s="267"/>
      <c r="I356" s="267"/>
    </row>
    <row r="357" spans="8:9">
      <c r="H357" s="267"/>
      <c r="I357" s="267"/>
    </row>
    <row r="358" spans="8:9">
      <c r="H358" s="267"/>
      <c r="I358" s="267"/>
    </row>
    <row r="359" spans="8:9">
      <c r="H359" s="267"/>
      <c r="I359" s="267"/>
    </row>
    <row r="360" spans="8:9">
      <c r="H360" s="267"/>
      <c r="I360" s="267"/>
    </row>
    <row r="361" spans="8:9">
      <c r="H361" s="267"/>
      <c r="I361" s="267"/>
    </row>
    <row r="362" spans="8:9">
      <c r="H362" s="267"/>
      <c r="I362" s="267"/>
    </row>
    <row r="363" spans="8:9">
      <c r="H363" s="267"/>
      <c r="I363" s="267"/>
    </row>
    <row r="364" spans="8:9">
      <c r="H364" s="267"/>
      <c r="I364" s="267"/>
    </row>
    <row r="365" spans="8:9">
      <c r="H365" s="267"/>
      <c r="I365" s="267"/>
    </row>
    <row r="366" spans="8:9">
      <c r="H366" s="267"/>
      <c r="I366" s="267"/>
    </row>
    <row r="367" spans="8:9">
      <c r="H367" s="267"/>
      <c r="I367" s="267"/>
    </row>
    <row r="368" spans="8:9">
      <c r="H368" s="267"/>
      <c r="I368" s="267"/>
    </row>
    <row r="369" spans="8:9">
      <c r="H369" s="267"/>
      <c r="I369" s="267"/>
    </row>
    <row r="370" spans="8:9">
      <c r="H370" s="267"/>
      <c r="I370" s="267"/>
    </row>
    <row r="371" spans="8:9">
      <c r="H371" s="267"/>
      <c r="I371" s="267"/>
    </row>
    <row r="372" spans="8:9">
      <c r="H372" s="267"/>
      <c r="I372" s="267"/>
    </row>
    <row r="373" spans="8:9">
      <c r="H373" s="267"/>
      <c r="I373" s="267"/>
    </row>
    <row r="374" spans="8:9">
      <c r="H374" s="267"/>
      <c r="I374" s="267"/>
    </row>
    <row r="375" spans="8:9">
      <c r="H375" s="267"/>
      <c r="I375" s="267"/>
    </row>
    <row r="376" spans="8:9">
      <c r="H376" s="267"/>
      <c r="I376" s="267"/>
    </row>
    <row r="377" spans="8:9">
      <c r="H377" s="267"/>
      <c r="I377" s="267"/>
    </row>
    <row r="378" spans="8:9">
      <c r="H378" s="267"/>
      <c r="I378" s="267"/>
    </row>
    <row r="379" spans="8:9">
      <c r="H379" s="267"/>
      <c r="I379" s="267"/>
    </row>
    <row r="380" spans="8:9">
      <c r="H380" s="267"/>
      <c r="I380" s="267"/>
    </row>
    <row r="381" spans="8:9">
      <c r="H381" s="267"/>
      <c r="I381" s="267"/>
    </row>
    <row r="382" spans="8:9">
      <c r="H382" s="267"/>
      <c r="I382" s="267"/>
    </row>
    <row r="383" spans="8:9">
      <c r="H383" s="267"/>
      <c r="I383" s="267"/>
    </row>
    <row r="384" spans="8:9">
      <c r="H384" s="267"/>
      <c r="I384" s="267"/>
    </row>
    <row r="385" spans="8:9">
      <c r="H385" s="267"/>
      <c r="I385" s="267"/>
    </row>
    <row r="386" spans="8:9">
      <c r="H386" s="267"/>
      <c r="I386" s="267"/>
    </row>
    <row r="387" spans="8:9">
      <c r="H387" s="267"/>
      <c r="I387" s="267"/>
    </row>
    <row r="388" spans="8:9">
      <c r="H388" s="267"/>
      <c r="I388" s="267"/>
    </row>
    <row r="389" spans="8:9">
      <c r="H389" s="267"/>
      <c r="I389" s="267"/>
    </row>
    <row r="390" spans="8:9">
      <c r="H390" s="267"/>
      <c r="I390" s="267"/>
    </row>
    <row r="391" spans="8:9">
      <c r="H391" s="267"/>
      <c r="I391" s="267"/>
    </row>
  </sheetData>
  <mergeCells count="59">
    <mergeCell ref="BO5:BP5"/>
    <mergeCell ref="CQ5:CU5"/>
    <mergeCell ref="CA5:CB5"/>
    <mergeCell ref="BU5:BV5"/>
    <mergeCell ref="BY5:BZ5"/>
    <mergeCell ref="BW5:BX5"/>
    <mergeCell ref="EY6:FC6"/>
    <mergeCell ref="CO2:CO8"/>
    <mergeCell ref="CV6:CV8"/>
    <mergeCell ref="CP2:CP8"/>
    <mergeCell ref="CW2:CW8"/>
    <mergeCell ref="CQ6:CQ7"/>
    <mergeCell ref="CR6:CR7"/>
    <mergeCell ref="DD6:DH6"/>
    <mergeCell ref="DI2:DM5"/>
    <mergeCell ref="DN2:DN8"/>
    <mergeCell ref="ET6:EX6"/>
    <mergeCell ref="CY2:DC2"/>
    <mergeCell ref="DP2:DP7"/>
    <mergeCell ref="DD3:DH3"/>
    <mergeCell ref="EJ6:EK6"/>
    <mergeCell ref="DO2:DO7"/>
    <mergeCell ref="A2:A6"/>
    <mergeCell ref="B2:B6"/>
    <mergeCell ref="C2:G3"/>
    <mergeCell ref="H2:N3"/>
    <mergeCell ref="C6:G6"/>
    <mergeCell ref="J6:N6"/>
    <mergeCell ref="R6:V6"/>
    <mergeCell ref="BK5:BL5"/>
    <mergeCell ref="AY2:BH3"/>
    <mergeCell ref="AY4:BD4"/>
    <mergeCell ref="AY6:BD6"/>
    <mergeCell ref="W5:Y5"/>
    <mergeCell ref="W2:Y3"/>
    <mergeCell ref="AC2:AG3"/>
    <mergeCell ref="AH2:AN3"/>
    <mergeCell ref="B1:AT1"/>
    <mergeCell ref="Z2:AB4"/>
    <mergeCell ref="AO2:AS3"/>
    <mergeCell ref="W4:Y4"/>
    <mergeCell ref="AT2:AX3"/>
    <mergeCell ref="O2:V3"/>
    <mergeCell ref="EN6:ER6"/>
    <mergeCell ref="BQ5:BR5"/>
    <mergeCell ref="BS5:BT5"/>
    <mergeCell ref="DQ2:DQ7"/>
    <mergeCell ref="CJ2:CN2"/>
    <mergeCell ref="BS2:CB3"/>
    <mergeCell ref="BI2:BR3"/>
    <mergeCell ref="BI5:BJ5"/>
    <mergeCell ref="DD2:DH2"/>
    <mergeCell ref="CY3:DC4"/>
    <mergeCell ref="CD2:CH2"/>
    <mergeCell ref="CX2:CX8"/>
    <mergeCell ref="CS6:CS7"/>
    <mergeCell ref="CT6:CT7"/>
    <mergeCell ref="CU6:CU7"/>
    <mergeCell ref="BM5:BN5"/>
  </mergeCells>
  <phoneticPr fontId="0" type="noConversion"/>
  <pageMargins left="0.39370078740157483" right="0.39370078740157483" top="0.39370078740157483" bottom="0.39370078740157483" header="0.51181102362204722" footer="0.23622047244094491"/>
  <pageSetup paperSize="9" scale="81" fitToWidth="2" fitToHeight="5" orientation="landscape" r:id="rId1"/>
  <headerFooter alignWithMargins="0"/>
  <rowBreaks count="5" manualBreakCount="5">
    <brk id="74" max="146" man="1"/>
    <brk id="112" max="16383" man="1"/>
    <brk id="175" max="16383" man="1"/>
    <brk id="246" max="146" man="1"/>
    <brk id="281" max="16383" man="1"/>
  </rowBreaks>
  <colBreaks count="1" manualBreakCount="1">
    <brk id="3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golovkina.a</cp:lastModifiedBy>
  <cp:lastPrinted>2013-05-06T12:53:18Z</cp:lastPrinted>
  <dcterms:created xsi:type="dcterms:W3CDTF">1996-10-08T23:32:33Z</dcterms:created>
  <dcterms:modified xsi:type="dcterms:W3CDTF">2014-05-26T11:32:00Z</dcterms:modified>
</cp:coreProperties>
</file>